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35" tabRatio="657" firstSheet="32" activeTab="32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AT-4B" sheetId="13" r:id="rId13"/>
    <sheet name="T5_PLAN_vs_PRFM" sheetId="14" r:id="rId14"/>
    <sheet name="T5A_PLAN_vs_PRFM " sheetId="15" r:id="rId15"/>
    <sheet name="T5B_PLAN_vs_PRFM  (2)" sheetId="16" r:id="rId16"/>
    <sheet name="T5C_Drought_PLAN_vs_PRFM " sheetId="17" r:id="rId17"/>
    <sheet name="T5D_Drought_PLAN_vs_PRFM  " sheetId="18" r:id="rId18"/>
    <sheet name="T6_FG_py_Utlsn" sheetId="19" r:id="rId19"/>
    <sheet name="T6A_FG_Upy_Utlsn " sheetId="20" r:id="rId20"/>
    <sheet name="T6B_Pay_FG_FCI_Pry" sheetId="21" r:id="rId21"/>
    <sheet name="T6C_Coarse_Grain" sheetId="22" r:id="rId22"/>
    <sheet name="T7_CC_PY_Utlsn" sheetId="23" r:id="rId23"/>
    <sheet name="T7ACC_UPY_Utlsn " sheetId="24" r:id="rId24"/>
    <sheet name="AT-8_Hon_CCH_Pry" sheetId="25" r:id="rId25"/>
    <sheet name="AT-8A_Hon_CCH_UPry" sheetId="26" r:id="rId26"/>
    <sheet name="AT9_TA" sheetId="27" r:id="rId27"/>
    <sheet name="AT10_MME" sheetId="28" r:id="rId28"/>
    <sheet name="AT10A_" sheetId="29" r:id="rId29"/>
    <sheet name="AT-10 B" sheetId="30" r:id="rId30"/>
    <sheet name="AT-10 C" sheetId="31" r:id="rId31"/>
    <sheet name="AT-10D" sheetId="32" r:id="rId32"/>
    <sheet name="AT-10 E" sheetId="33" r:id="rId33"/>
    <sheet name="AT-10 F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Mode of cooking" sheetId="39" r:id="rId39"/>
    <sheet name="AT-14" sheetId="40" r:id="rId40"/>
    <sheet name="AT-14 A" sheetId="41" r:id="rId41"/>
    <sheet name="AT-15" sheetId="42" r:id="rId42"/>
    <sheet name="AT-16" sheetId="43" r:id="rId43"/>
    <sheet name="AT_17_Coverage-RBSK " sheetId="44" r:id="rId44"/>
    <sheet name="AT18_Details_Community " sheetId="45" r:id="rId45"/>
    <sheet name="AT_19_Impl_Agency" sheetId="46" r:id="rId46"/>
    <sheet name="AT_20_CentralCookingagency " sheetId="47" r:id="rId47"/>
    <sheet name="AT-21" sheetId="48" r:id="rId48"/>
    <sheet name="AT-22" sheetId="49" r:id="rId49"/>
    <sheet name="AT-23 MIS" sheetId="50" r:id="rId50"/>
    <sheet name="AT-23A _AMS" sheetId="51" r:id="rId51"/>
    <sheet name="AT-24" sheetId="52" r:id="rId52"/>
    <sheet name="AT-25" sheetId="53" r:id="rId53"/>
    <sheet name="Sheet1 (2)" sheetId="54" r:id="rId54"/>
    <sheet name="AT26_NoWD" sheetId="55" r:id="rId55"/>
    <sheet name="AT26A_NoWD" sheetId="56" r:id="rId56"/>
    <sheet name="AT27_Req_FG_CA_Pry" sheetId="57" r:id="rId57"/>
    <sheet name="AT27A_Req_FG_CA_U Pry " sheetId="58" r:id="rId58"/>
    <sheet name="AT27B_Req_FG_CA_N CLP" sheetId="59" r:id="rId59"/>
    <sheet name="AT27C_Req_FG_Drought -Pry " sheetId="60" r:id="rId60"/>
    <sheet name="AT27D_Req_FG_Drought -UPry " sheetId="61" r:id="rId61"/>
    <sheet name="AT_28_RqmtKitchen" sheetId="62" r:id="rId62"/>
    <sheet name="AT-28A_RqmtPlinthArea" sheetId="63" r:id="rId63"/>
    <sheet name="AT-28B_Kitchen repair" sheetId="64" r:id="rId64"/>
    <sheet name="AT29_Replacement KD " sheetId="65" r:id="rId65"/>
    <sheet name="AT29_A_Replacement KD" sheetId="66" r:id="rId66"/>
    <sheet name="AT-30_Coook-cum-Helper" sheetId="67" r:id="rId67"/>
    <sheet name="AT_31_Budget_provision " sheetId="68" r:id="rId68"/>
    <sheet name="AT32_Drought Pry Util" sheetId="69" r:id="rId69"/>
    <sheet name="AT-32A Drought UPry Util" sheetId="70" r:id="rId70"/>
  </sheets>
  <definedNames>
    <definedName name="_xlnm.Print_Area" localSheetId="43">'AT_17_Coverage-RBSK '!$A$1:$L$41</definedName>
    <definedName name="_xlnm.Print_Area" localSheetId="45">'AT_19_Impl_Agency'!$A$1:$J$51</definedName>
    <definedName name="_xlnm.Print_Area" localSheetId="46">'AT_20_CentralCookingagency '!$A$1:$M$45</definedName>
    <definedName name="_xlnm.Print_Area" localSheetId="61">'AT_28_RqmtKitchen'!$A$1:$R$40</definedName>
    <definedName name="_xlnm.Print_Area" localSheetId="5">'AT_2A_fundflow'!$A$1:$V$34</definedName>
    <definedName name="_xlnm.Print_Area" localSheetId="67">'AT_31_Budget_provision '!$A$1:$W$35</definedName>
    <definedName name="_xlnm.Print_Area" localSheetId="29">'AT-10 B'!$A$1:$I$43</definedName>
    <definedName name="_xlnm.Print_Area" localSheetId="30">'AT-10 C'!$A$1:$J$22</definedName>
    <definedName name="_xlnm.Print_Area" localSheetId="32">'AT-10 E'!$A$1:$H$39</definedName>
    <definedName name="_xlnm.Print_Area" localSheetId="33">'AT-10 F'!$A$1:$H$40</definedName>
    <definedName name="_xlnm.Print_Area" localSheetId="27">'AT10_MME'!$A$1:$H$32</definedName>
    <definedName name="_xlnm.Print_Area" localSheetId="28">'AT10A_'!$A$1:$E$44</definedName>
    <definedName name="_xlnm.Print_Area" localSheetId="31">'AT-10D'!$A$1:$G$37</definedName>
    <definedName name="_xlnm.Print_Area" localSheetId="34">'AT11_KS Year wise'!$A$1:$K$35</definedName>
    <definedName name="_xlnm.Print_Area" localSheetId="35">'AT11A_KS-District wise'!$A$1:$K$43</definedName>
    <definedName name="_xlnm.Print_Area" localSheetId="36">'AT12_KD-New'!$A$1:$K$40</definedName>
    <definedName name="_xlnm.Print_Area" localSheetId="37">'AT12A_KD-Replacement'!$A$1:$K$42</definedName>
    <definedName name="_xlnm.Print_Area" localSheetId="39">'AT-14'!$A$1:$N$41</definedName>
    <definedName name="_xlnm.Print_Area" localSheetId="40">'AT-14 A'!$A$1:$H$41</definedName>
    <definedName name="_xlnm.Print_Area" localSheetId="41">'AT-15'!$A$1:$L$41</definedName>
    <definedName name="_xlnm.Print_Area" localSheetId="42">'AT-16'!$A$1:$K$40</definedName>
    <definedName name="_xlnm.Print_Area" localSheetId="44">'AT18_Details_Community '!$A$1:$F$44</definedName>
    <definedName name="_xlnm.Print_Area" localSheetId="3">'AT-1-Gen_Info '!$A$2:$T$52</definedName>
    <definedName name="_xlnm.Print_Area" localSheetId="48">'AT-22'!$A$1:$O$38</definedName>
    <definedName name="_xlnm.Print_Area" localSheetId="51">'AT-24'!$A$1:$M$41</definedName>
    <definedName name="_xlnm.Print_Area" localSheetId="54">'AT26_NoWD'!$A$2:$L$33</definedName>
    <definedName name="_xlnm.Print_Area" localSheetId="55">'AT26A_NoWD'!$A$1:$K$33</definedName>
    <definedName name="_xlnm.Print_Area" localSheetId="56">'AT27_Req_FG_CA_Pry'!$A$1:$T$45</definedName>
    <definedName name="_xlnm.Print_Area" localSheetId="57">'AT27A_Req_FG_CA_U Pry '!$A$1:$T$43</definedName>
    <definedName name="_xlnm.Print_Area" localSheetId="58">'AT27B_Req_FG_CA_N CLP'!$A$1:$P$45</definedName>
    <definedName name="_xlnm.Print_Area" localSheetId="59">'AT27C_Req_FG_Drought -Pry '!$A$1:$P$43</definedName>
    <definedName name="_xlnm.Print_Area" localSheetId="60">'AT27D_Req_FG_Drought -UPry '!$A$1:$P$43</definedName>
    <definedName name="_xlnm.Print_Area" localSheetId="62">'AT-28A_RqmtPlinthArea'!$A$1:$S$41</definedName>
    <definedName name="_xlnm.Print_Area" localSheetId="63">'AT-28B_Kitchen repair'!$A$1:$G$39</definedName>
    <definedName name="_xlnm.Print_Area" localSheetId="65">'AT29_A_Replacement KD'!$A$1:$V$43</definedName>
    <definedName name="_xlnm.Print_Area" localSheetId="64">'AT29_Replacement KD '!$A$1:$V$41</definedName>
    <definedName name="_xlnm.Print_Area" localSheetId="4">'AT-2-S1 BUDGET'!$A$1:$V$33</definedName>
    <definedName name="_xlnm.Print_Area" localSheetId="66">'AT-30_Coook-cum-Helper'!$A$1:$L$42</definedName>
    <definedName name="_xlnm.Print_Area" localSheetId="68">'AT32_Drought Pry Util'!$A$1:$L$41</definedName>
    <definedName name="_xlnm.Print_Area" localSheetId="69">'AT-32A Drought UPry Util'!$A$1:$L$41</definedName>
    <definedName name="_xlnm.Print_Area" localSheetId="7">'AT3A_cvrg(Insti)_PY'!$A$1:$N$48</definedName>
    <definedName name="_xlnm.Print_Area" localSheetId="8">'AT3B_cvrg(Insti)_UPY '!$A$1:$N$45</definedName>
    <definedName name="_xlnm.Print_Area" localSheetId="9">'AT3C_cvrg(Insti)_UPY '!$A$1:$N$44</definedName>
    <definedName name="_xlnm.Print_Area" localSheetId="24">'AT-8_Hon_CCH_Pry'!$A$1:$V$47</definedName>
    <definedName name="_xlnm.Print_Area" localSheetId="25">'AT-8A_Hon_CCH_UPry'!$A$1:$V$45</definedName>
    <definedName name="_xlnm.Print_Area" localSheetId="26">'AT9_TA'!$A$1:$I$42</definedName>
    <definedName name="_xlnm.Print_Area" localSheetId="1">'Contents'!$A$1:$C$68</definedName>
    <definedName name="_xlnm.Print_Area" localSheetId="10">'enrolment vs availed_PY'!$A$1:$Q$43</definedName>
    <definedName name="_xlnm.Print_Area" localSheetId="11">'enrolment vs availed_UPY'!$A$1:$Q$44</definedName>
    <definedName name="_xlnm.Print_Area" localSheetId="38">'Mode of cooking'!$A$1:$H$40</definedName>
    <definedName name="_xlnm.Print_Area" localSheetId="2">'Sheet1'!$A$1:$J$24</definedName>
    <definedName name="_xlnm.Print_Area" localSheetId="53">'Sheet1 (2)'!$A$1:$H$24</definedName>
    <definedName name="_xlnm.Print_Area" localSheetId="13">'T5_PLAN_vs_PRFM'!$A$1:$J$42</definedName>
    <definedName name="_xlnm.Print_Area" localSheetId="14">'T5A_PLAN_vs_PRFM '!$A$1:$J$43</definedName>
    <definedName name="_xlnm.Print_Area" localSheetId="15">'T5B_PLAN_vs_PRFM  (2)'!$A$1:$J$45</definedName>
    <definedName name="_xlnm.Print_Area" localSheetId="16">'T5C_Drought_PLAN_vs_PRFM '!$A$1:$J$41</definedName>
    <definedName name="_xlnm.Print_Area" localSheetId="17">'T5D_Drought_PLAN_vs_PRFM  '!$A$1:$J$41</definedName>
    <definedName name="_xlnm.Print_Area" localSheetId="18">'T6_FG_py_Utlsn'!$A$1:$L$41</definedName>
    <definedName name="_xlnm.Print_Area" localSheetId="20">'T6B_Pay_FG_FCI_Pry'!$A$1:$M$44</definedName>
    <definedName name="_xlnm.Print_Area" localSheetId="21">'T6C_Coarse_Grain'!$A$1:$L$43</definedName>
    <definedName name="_xlnm.Print_Area" localSheetId="22">'T7_CC_PY_Utlsn'!$A$1:$Q$43</definedName>
    <definedName name="_xlnm.Print_Area" localSheetId="23">'T7ACC_UPY_Utlsn '!$A$1:$Q$41</definedName>
  </definedNames>
  <calcPr fullCalcOnLoad="1"/>
</workbook>
</file>

<file path=xl/sharedStrings.xml><?xml version="1.0" encoding="utf-8"?>
<sst xmlns="http://schemas.openxmlformats.org/spreadsheetml/2006/main" count="3846" uniqueCount="1021">
  <si>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</si>
  <si>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</si>
  <si>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</si>
  <si>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</si>
  <si>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</si>
  <si>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</si>
  <si>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</si>
  <si>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Govt: Government Schools</t>
  </si>
  <si>
    <t>LB: Local Body Schools</t>
  </si>
  <si>
    <t>GA: Govt Aided Schools</t>
  </si>
  <si>
    <t xml:space="preserve"> </t>
  </si>
  <si>
    <t>Date:_________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</si>
  <si>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</si>
  <si>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</si>
  <si>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</si>
  <si>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</si>
  <si>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</si>
  <si>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</si>
  <si>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Date: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</si>
  <si>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</si>
  <si>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</si>
  <si>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</si>
  <si>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</si>
  <si>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</si>
  <si>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</si>
  <si>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</si>
  <si>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</si>
  <si>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</si>
  <si>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</si>
  <si>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</si>
  <si>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</si>
  <si>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</si>
  <si>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</si>
  <si>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</si>
  <si>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</si>
  <si>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</si>
  <si>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</si>
  <si>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</si>
  <si>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</si>
  <si>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</si>
  <si>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</si>
  <si>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</si>
  <si>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</si>
  <si>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</si>
  <si>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</si>
  <si>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</si>
  <si>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</si>
  <si>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</si>
  <si>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</si>
  <si>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</si>
  <si>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</si>
  <si>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</si>
  <si>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</si>
  <si>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</si>
  <si>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</si>
  <si>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</si>
  <si>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</si>
  <si>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</si>
  <si>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</si>
  <si>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</si>
  <si>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</si>
  <si>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</si>
  <si>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</si>
  <si>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</si>
  <si>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</si>
  <si>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</si>
  <si>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</si>
  <si>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</si>
  <si>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</si>
  <si>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</si>
  <si>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</si>
  <si>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</si>
  <si>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</si>
  <si>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</si>
  <si>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</si>
  <si>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</si>
  <si>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</si>
  <si>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</si>
  <si>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</si>
  <si>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</si>
  <si>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</si>
  <si>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</si>
  <si>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</si>
  <si>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</si>
  <si>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</si>
  <si>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</si>
  <si>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</si>
  <si>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</si>
  <si>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</si>
  <si>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</si>
  <si>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</si>
  <si>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</si>
  <si>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</si>
  <si>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</si>
  <si>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</si>
  <si>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</si>
  <si>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</si>
  <si>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</si>
  <si>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</si>
  <si>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</si>
  <si>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</si>
  <si>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</si>
  <si>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</si>
  <si>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</si>
  <si>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</si>
  <si>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</si>
  <si>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</si>
  <si>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</si>
  <si>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</si>
  <si>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</si>
  <si>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</si>
  <si>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</si>
  <si>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</si>
  <si>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</si>
  <si>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</si>
  <si>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</si>
  <si>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</si>
  <si>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</si>
  <si>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</si>
  <si>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</si>
  <si>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</si>
  <si>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</si>
  <si>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</si>
  <si>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</si>
  <si>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</si>
  <si>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</si>
  <si>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</si>
  <si>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</si>
  <si>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</si>
  <si>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</si>
  <si>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</si>
  <si>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</si>
  <si>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</si>
  <si>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</si>
  <si>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</si>
  <si>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</si>
  <si>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</si>
  <si>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</si>
  <si>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</si>
  <si>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</si>
  <si>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</si>
  <si>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</si>
  <si>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</si>
  <si>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</si>
  <si>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</si>
  <si>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</si>
  <si>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</si>
  <si>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</si>
  <si>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</si>
  <si>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</si>
  <si>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</si>
  <si>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</si>
  <si>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</si>
  <si>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</si>
  <si>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</si>
  <si>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</si>
  <si>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</si>
  <si>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</si>
  <si>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</si>
  <si>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</si>
  <si>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</si>
  <si>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</si>
  <si>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</si>
  <si>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</si>
  <si>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</si>
  <si>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</si>
  <si>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</si>
  <si>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</si>
  <si>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</si>
  <si>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</si>
  <si>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</si>
  <si>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</si>
  <si>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</si>
  <si>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</si>
  <si>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</si>
  <si>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</si>
  <si>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</si>
  <si>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</si>
  <si>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</si>
  <si>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</si>
  <si>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</si>
  <si>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</si>
  <si>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</si>
  <si>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</si>
  <si>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</si>
  <si>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</si>
  <si>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</si>
  <si>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</si>
  <si>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</si>
  <si>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</si>
  <si>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</si>
  <si>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</si>
  <si>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</si>
  <si>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</si>
  <si>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</si>
  <si>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</si>
  <si>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</si>
  <si>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</si>
  <si>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</si>
  <si>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</si>
  <si>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</si>
  <si>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</si>
  <si>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</si>
  <si>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</si>
  <si>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</si>
  <si>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</si>
  <si>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</si>
  <si>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</si>
  <si>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</si>
  <si>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</si>
  <si>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</si>
  <si>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</si>
  <si>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</si>
  <si>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</si>
  <si>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</si>
  <si>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</si>
  <si>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</si>
  <si>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</si>
  <si>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</si>
  <si>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</si>
  <si>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</si>
  <si>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</si>
  <si>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</si>
  <si>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</si>
  <si>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</si>
  <si>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</si>
  <si>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</si>
  <si>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</si>
  <si>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</si>
  <si>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</si>
  <si>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</si>
  <si>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</si>
  <si>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</si>
  <si>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</si>
  <si>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</si>
  <si>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</si>
  <si>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</si>
  <si>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</si>
  <si>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</si>
  <si>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</si>
  <si>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</si>
  <si>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</si>
  <si>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</si>
  <si>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</si>
  <si>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</si>
  <si>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</si>
  <si>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</si>
  <si>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</si>
  <si>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</si>
  <si>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</si>
  <si>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</si>
  <si>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</si>
  <si>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</si>
  <si>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</si>
  <si>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</si>
  <si>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</si>
  <si>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</si>
  <si>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</si>
  <si>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</si>
  <si>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</si>
  <si>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</si>
  <si>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</si>
  <si>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</si>
  <si>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</si>
  <si>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</si>
  <si>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</si>
  <si>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</si>
  <si>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</si>
  <si>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</si>
  <si>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</si>
  <si>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</si>
  <si>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</si>
  <si>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</si>
  <si>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</si>
  <si>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</si>
  <si>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</si>
  <si>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</si>
  <si>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</si>
  <si>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</si>
  <si>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</si>
  <si>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</si>
  <si>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</si>
  <si>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</si>
  <si>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</si>
  <si>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</si>
  <si>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</si>
  <si>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</si>
  <si>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</si>
  <si>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</si>
  <si>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</si>
  <si>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</si>
  <si>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</si>
  <si>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</si>
  <si>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</si>
  <si>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</si>
  <si>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</si>
  <si>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</si>
  <si>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</si>
  <si>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</si>
  <si>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</si>
  <si>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</si>
  <si>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</si>
  <si>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</si>
  <si>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</si>
  <si>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</si>
  <si>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</si>
  <si>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</si>
  <si>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</si>
  <si>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</si>
  <si>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</si>
  <si>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</si>
  <si>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</si>
  <si>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</si>
  <si>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</si>
  <si>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</si>
  <si>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</si>
  <si>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</si>
  <si>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</si>
  <si>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</si>
  <si>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</si>
  <si>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</si>
  <si>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</si>
  <si>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</si>
  <si>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</si>
  <si>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</si>
  <si>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</si>
  <si>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</si>
  <si>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</si>
  <si>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</si>
  <si>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</si>
  <si>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</si>
  <si>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</si>
  <si>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</si>
  <si>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</si>
  <si>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</si>
  <si>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</si>
  <si>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</si>
  <si>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</si>
  <si>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</si>
  <si>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</si>
  <si>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</si>
  <si>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</si>
  <si>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</si>
  <si>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</si>
  <si>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</si>
  <si>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</si>
  <si>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</si>
  <si>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</si>
  <si>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</si>
  <si>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</si>
  <si>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</si>
  <si>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</si>
  <si>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</si>
  <si>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</si>
  <si>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</si>
  <si>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</si>
  <si>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</si>
  <si>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</si>
  <si>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</si>
  <si>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</si>
  <si>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</si>
  <si>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</si>
  <si>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</si>
  <si>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</si>
  <si>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</si>
  <si>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</si>
  <si>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</si>
  <si>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</si>
  <si>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</si>
  <si>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</si>
  <si>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</si>
  <si>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</si>
  <si>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</si>
  <si>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</si>
  <si>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</si>
  <si>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</si>
  <si>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</si>
  <si>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</si>
  <si>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</si>
  <si>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</si>
  <si>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</si>
  <si>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</si>
  <si>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</si>
  <si>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</si>
  <si>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</si>
  <si>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</si>
  <si>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</si>
  <si>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</si>
  <si>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</si>
  <si>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</si>
  <si>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</si>
  <si>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</si>
  <si>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</si>
  <si>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</si>
  <si>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</si>
  <si>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</si>
  <si>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</si>
  <si>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</si>
  <si>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</si>
  <si>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</si>
  <si>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</si>
  <si>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</si>
  <si>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</si>
  <si>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</si>
  <si>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</si>
  <si>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</si>
  <si>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</si>
  <si>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</si>
  <si>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</si>
  <si>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</si>
  <si>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</si>
  <si>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</si>
  <si>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</si>
  <si>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</si>
  <si>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</si>
  <si>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</si>
  <si>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</si>
  <si>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</si>
  <si>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</si>
  <si>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</si>
  <si>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</si>
  <si>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</si>
  <si>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</si>
  <si>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</si>
  <si>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</si>
  <si>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</si>
  <si>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</si>
  <si>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</si>
  <si>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</si>
  <si>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</si>
  <si>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</si>
  <si>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</si>
  <si>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</si>
  <si>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</si>
  <si>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</si>
  <si>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</si>
  <si>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</si>
  <si>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</si>
  <si>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</si>
  <si>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</si>
  <si>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</si>
  <si>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</si>
  <si>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</si>
  <si>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</si>
  <si>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</si>
  <si>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</si>
  <si>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</si>
  <si>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</si>
  <si>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</si>
  <si>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</si>
  <si>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</si>
  <si>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</si>
  <si>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</si>
  <si>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</si>
  <si>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</si>
  <si>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</si>
  <si>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</si>
  <si>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</si>
  <si>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</si>
  <si>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</si>
  <si>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</si>
  <si>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</si>
  <si>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</si>
  <si>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</si>
  <si>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</si>
  <si>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</si>
  <si>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</si>
  <si>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</si>
  <si>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</si>
  <si>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</si>
  <si>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</si>
  <si>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</si>
  <si>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</si>
  <si>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</si>
  <si>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</si>
  <si>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</si>
  <si>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</si>
  <si>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</si>
  <si>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</si>
  <si>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</si>
  <si>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</si>
  <si>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</si>
  <si>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</si>
  <si>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</si>
  <si>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</si>
  <si>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</si>
  <si>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</si>
  <si>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</si>
  <si>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</si>
  <si>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</si>
  <si>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</si>
  <si>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</si>
  <si>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</si>
  <si>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</si>
  <si>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</si>
  <si>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</si>
  <si>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</si>
  <si>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</si>
  <si>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</si>
  <si>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</si>
  <si>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</si>
  <si>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</si>
  <si>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</si>
  <si>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</si>
  <si>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</si>
  <si>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</si>
  <si>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</si>
  <si>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</si>
  <si>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</si>
  <si>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</si>
  <si>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</si>
  <si>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</si>
  <si>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</si>
  <si>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</si>
  <si>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</si>
  <si>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</si>
  <si>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</si>
  <si>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</si>
  <si>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</si>
  <si>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</si>
  <si>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</si>
  <si>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</si>
  <si>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</si>
  <si>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</si>
  <si>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</si>
  <si>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</si>
  <si>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</si>
  <si>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</si>
  <si>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</si>
  <si>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</si>
  <si>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</si>
  <si>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</si>
  <si>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</si>
  <si>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</si>
  <si>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</si>
  <si>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</si>
  <si>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</si>
  <si>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</si>
  <si>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</si>
  <si>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</si>
  <si>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</si>
  <si>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</si>
  <si>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</si>
  <si>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</si>
  <si>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</si>
  <si>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</si>
  <si>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</si>
  <si>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</si>
  <si>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</si>
  <si>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</si>
  <si>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</si>
  <si>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</si>
  <si>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</si>
  <si>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</si>
  <si>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</si>
  <si>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</si>
  <si>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</si>
  <si>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</si>
  <si>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</si>
  <si>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</si>
  <si>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</si>
  <si>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</si>
  <si>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</si>
  <si>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</si>
  <si>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</si>
  <si>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</si>
  <si>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</si>
  <si>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</si>
  <si>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</si>
  <si>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</si>
  <si>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</si>
  <si>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</si>
  <si>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</si>
  <si>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</si>
  <si>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</si>
  <si>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</si>
  <si>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</si>
  <si>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</si>
  <si>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</si>
  <si>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</si>
  <si>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</si>
  <si>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</si>
  <si>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</si>
  <si>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</si>
  <si>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</si>
  <si>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</si>
  <si>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</si>
  <si>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</si>
  <si>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</si>
  <si>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</si>
  <si>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</si>
  <si>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</si>
  <si>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</si>
  <si>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</si>
  <si>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</si>
  <si>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</si>
  <si>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</si>
  <si>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</si>
  <si>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</si>
  <si>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</si>
  <si>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</si>
  <si>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</si>
  <si>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</si>
  <si>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</si>
  <si>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</si>
  <si>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</si>
  <si>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</si>
  <si>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</si>
  <si>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</si>
  <si>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</si>
  <si>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</si>
  <si>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</si>
  <si>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</si>
  <si>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</si>
  <si>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</si>
  <si>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</si>
  <si>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</si>
  <si>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</si>
  <si>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</si>
  <si>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</si>
  <si>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</si>
  <si>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</si>
  <si>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</si>
  <si>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</si>
  <si>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</si>
  <si>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</si>
  <si>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</si>
  <si>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</si>
  <si>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</si>
  <si>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</si>
  <si>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</si>
  <si>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</si>
  <si>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</si>
  <si>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</si>
  <si>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</si>
  <si>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</si>
  <si>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</si>
  <si>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</si>
  <si>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</si>
  <si>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</si>
  <si>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</si>
  <si>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</si>
  <si>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</si>
  <si>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</si>
  <si>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</si>
  <si>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</si>
  <si>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</si>
  <si>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</si>
  <si>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</si>
  <si>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</si>
  <si>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</si>
  <si>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</si>
  <si>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</si>
  <si>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</si>
  <si>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</si>
  <si>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</si>
  <si>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</si>
  <si>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</si>
  <si>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</si>
  <si>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</si>
  <si>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</si>
  <si>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</si>
  <si>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</si>
  <si>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</si>
  <si>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</si>
  <si>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</si>
  <si>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</si>
  <si>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</si>
  <si>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</si>
  <si>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</si>
  <si>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</si>
  <si>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</si>
  <si>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</si>
  <si>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Number of School Working Days (Primary,Classes I-V) for 2019-20</t>
  </si>
  <si>
    <t>Number of School Working Days (Upper Primary,Classes VI-VIII) for 2019-20</t>
  </si>
  <si>
    <t>Proposal for coverage of children and working days  for 2019-20  (Primary Classes, I-V)</t>
  </si>
  <si>
    <t>Proposal for coverage of children and working days  for 2019-20  (Upper Primary,Classes VI-VIII)</t>
  </si>
  <si>
    <t>Proposal for coverage of children for NCLP Schools during 2019-20</t>
  </si>
  <si>
    <t>Proposal for coverage of children and working days  for Primary (Classes I-V) in Drought affected areas  during 2019-20</t>
  </si>
  <si>
    <t>Proposal for coverage of children and working days  for  Upper Primary (Classes VI-VIII)in Drought affected areas  during 2019-20</t>
  </si>
  <si>
    <t>Requirement of kitchen-cum-stores in the Primary and Upper Primary schools for the year 2019-20</t>
  </si>
  <si>
    <t>Requirement of kitchen cum stores as per Plinth Area Norm in the Primary and Upper Primary schools for the year 2019-20</t>
  </si>
  <si>
    <t>Requirement of Cook cum Helpers for 2019-20</t>
  </si>
  <si>
    <t>Budget Provision for the Year 2019-20</t>
  </si>
  <si>
    <t>Annual Work Plan and Budget 2019-20</t>
  </si>
  <si>
    <t>2019-20</t>
  </si>
  <si>
    <t>No. of institutions where setting up of kitchen garden is proposed during 2019-20</t>
  </si>
  <si>
    <t>Annual Work Plan and Budget  2019-20</t>
  </si>
  <si>
    <t>Annual Work Plan &amp; Budget 2019-20</t>
  </si>
  <si>
    <t>Proposals for 2019-20</t>
  </si>
  <si>
    <t>Table: AT-26 : Number of School Working Days (Primary,Classes I-V) for 2019-20</t>
  </si>
  <si>
    <t>Table: AT-26A : Number of School Working Days (Upper Primary,Classes VI-VIII) for 2019-20</t>
  </si>
  <si>
    <t>Table: AT-27: Proposal for coverage of children and working days  for 2019-20 (Primary Classes, I-V)</t>
  </si>
  <si>
    <t>Table: AT-27 A: Proposal for coverage of children and working days  for 2019-20 (Upper Primary,Classes VI-VIII)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</si>
  <si>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</si>
  <si>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</si>
  <si>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</si>
  <si>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 A: Requirement of kitchen cum stores as per Plinth Area Norm in the Primary and Upper Primary schools for the year 2019-20</t>
  </si>
  <si>
    <t>Table: AT-31 : Budget Provision for the Year 2019-20</t>
  </si>
  <si>
    <t>GENERAL INFORMATION for 2018-19</t>
  </si>
  <si>
    <t>Details of  Provisions  in the State Budget 2018-19</t>
  </si>
  <si>
    <t>No. of Institutions in the State vis a vis Institutions serving MDM during 2018-19</t>
  </si>
  <si>
    <t>No. of Institutions covered  (Primary, Classes I-V)  during 2018-19</t>
  </si>
  <si>
    <t>No. of Institutions covered (Upper Primary with Primary, Classes I-VIII) during 2018-19</t>
  </si>
  <si>
    <t>No. of Institutions covered (Upper Primary without Primary, Classes VI-VIII) during 2018-19</t>
  </si>
  <si>
    <t>Enrolment vis-à-vis availed for MDM  (Primary,Classes I- V) during 2018-19</t>
  </si>
  <si>
    <t>PAB-MDM Approval vs. PERFORMANCE (Primary, Classes I - V) during 2018-19</t>
  </si>
  <si>
    <t>PAB-MDM Approval vs. PERFORMANCE (Upper Primary, Classes VI to VIII) during 2018-19</t>
  </si>
  <si>
    <t>PAB-MDM Approval vs. PERFORMANCE NCLP Schools during 2018-19</t>
  </si>
  <si>
    <t>PAB-MDM Approval vs. PERFORMANCE (Primary, Classes I - V) during 2018-19 - Drought</t>
  </si>
  <si>
    <t>PAB-MDM Approval vs. PERFORMANCE (Upper Primary, Classes VI to VIII) during 2018-19 - Drought</t>
  </si>
  <si>
    <t>Utilisation of foodgrains  (Primary, Classes I-V) during 2018-19</t>
  </si>
  <si>
    <t>Utilisation of foodgrains  (Upper Primary, Classes VI-VIII) during 2018-19</t>
  </si>
  <si>
    <t>PAYMENT OF COST OF FOOD GRAINS TO FCI (Primary and Upper Primary Classes I-VIII) during 2018-19</t>
  </si>
  <si>
    <t>Utilisation of foodgrains (Coarse Grain) during 2018-19</t>
  </si>
  <si>
    <t>Utilisation of Cooking Cost (Primary, Classes I-V) during 2018-19</t>
  </si>
  <si>
    <t>Utilisation of Central Assitance towards Transportation Assistance (Primary &amp; Upper Primary,Classes I-VIII) during 2018-19</t>
  </si>
  <si>
    <t>Utilisation of Central Assistance towards MME  (Primary &amp; Upper Primary,Classes I-VIII) during 2018-19</t>
  </si>
  <si>
    <t>Details of Meetings at district level during 2018-19</t>
  </si>
  <si>
    <t>Coverage under Rashtriya Bal Swasthya Karykram (School Health Programme) - 2018-19</t>
  </si>
  <si>
    <t>Annual and Monthly data entry status in MDM-MIS during 2018-19</t>
  </si>
  <si>
    <t>Implementation of Automated Monitoring System  during 2018-19</t>
  </si>
  <si>
    <t>PAB-MDM Approval vs. PERFORMANCE (Primary Classes I to V) during 2018-19 - Drought</t>
  </si>
  <si>
    <t>Table: AT-1: GENERAL INFORMATION for 2018-19</t>
  </si>
  <si>
    <t>Table: AT-2 :  Details of  Provisions  in the State Budget 2018-19</t>
  </si>
  <si>
    <t>Table AT-3: No. of Institutions in the State vis a vis Institutions serving MDM during 2018-19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</si>
  <si>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</si>
  <si>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</si>
  <si>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</si>
  <si>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</si>
  <si>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>Table: AT-5:  PAB-MDM Approval vs. PERFORMANCE (Primary, Classes I - V) during 2018-19</t>
  </si>
  <si>
    <t>MDM-PAB Approval for 2018-19</t>
  </si>
  <si>
    <t>Table: AT-5 A:  PAB-MDM Approval vs. PERFORMANCE (Upper Primary, Classes VI to VIII) during 2018-19</t>
  </si>
  <si>
    <t>Table: AT-5 B:  PAB-MDM Approval vs. PERFORMANCE - STC (NCLP Schools) during 2018-19</t>
  </si>
  <si>
    <t>MDM-PAB Approval for2018-19</t>
  </si>
  <si>
    <t>Table: AT-5 C:  PAB-MDM Approval vs. PERFORMANCE (Primary, Classes I - V) during 2018-19 - Drought</t>
  </si>
  <si>
    <t>Table: AT-5 D:  PAB-MDM Approval vs. PERFORMANCE (Upper Primary, Classes VI to VIII) during 2018-19 - Drought</t>
  </si>
  <si>
    <t>Table: AT-6: Utilisation of foodgrains  (Primary, Classes I-V) during 2018-19</t>
  </si>
  <si>
    <t>Gross Allocation for the  FY 2018-19</t>
  </si>
  <si>
    <t>Table: AT-6A: Utilisation of foodgrains  (Upper Primary, Classes VI-VIII) during 2018-19</t>
  </si>
  <si>
    <t>Allocation for cost of foodgrains for 2018-19</t>
  </si>
  <si>
    <t>Table: AT-6C: Utilisation of foodgrains (Coarse Grain) during 2018-19</t>
  </si>
  <si>
    <t>Allocation for 2018-19</t>
  </si>
  <si>
    <t>Allocation for FY 2018-19</t>
  </si>
  <si>
    <t>Table: AT-9 : Utilisation of Central Assitance towards Transportation Assistance (Primary &amp; Upper Primary,Classes I-VIII) during 2018-19</t>
  </si>
  <si>
    <t>Table: AT-10 :  Utilisation of Central Assistance towards MME  (Primary &amp; Upper Primary,Classes I-VIII) during 2018-19</t>
  </si>
  <si>
    <t>Allocation for  2018-19</t>
  </si>
  <si>
    <t>Table: AT-10 A : Details of Meetings at district level during 2018-19</t>
  </si>
  <si>
    <t xml:space="preserve">Table AT - 10 B : Details of Social Audit during 2018-19 </t>
  </si>
  <si>
    <t>*Total sanctioned during 2006-07  to 2018-19</t>
  </si>
  <si>
    <t>*Total sanction during 2006-07 to 2018-19</t>
  </si>
  <si>
    <t>*Total Sanction during 2012-13 to 2018-19</t>
  </si>
  <si>
    <t>Table: AT-17 : Coverage under Rashtriya Bal Swasthya Karykram (School Health Programme) - 2018-19</t>
  </si>
  <si>
    <t>Table AT - 23 Annual and Monthly data entry status in MDM-MIS during 2018-19</t>
  </si>
  <si>
    <t>Table AT - 23 A- Implementation of Automated Monitoring System  during 2018-19</t>
  </si>
  <si>
    <t>Kitchen-cum-store sanctioned during 2006-07 to 2018-19</t>
  </si>
  <si>
    <t>Engaged in 2018-19</t>
  </si>
  <si>
    <t>Table: AT-32:  PAB-MDM Approval vs. PERFORMANCE (Primary Classes I to V) during 2018-19 - Drought</t>
  </si>
  <si>
    <t>Table: AT-32 A:  PAB-MDM Approval vs. PERFORMANCE (Upper Primary, Classes VI to VIII) during 2018-19 - Drought</t>
  </si>
  <si>
    <t>(For the Period 01.04.18 to 31.03.19)</t>
  </si>
  <si>
    <t>During 01.04.18 to 31.03.19</t>
  </si>
  <si>
    <t xml:space="preserve">No. of working days (During 01.04.18 to 31.03.19)                  </t>
  </si>
  <si>
    <t>During 01.04.18 to 31.03.2019</t>
  </si>
  <si>
    <t>(For the Period 01.4.18 to 31.03.19)</t>
  </si>
  <si>
    <t>(As on 31st March, 2019)</t>
  </si>
  <si>
    <t>As on 31st March, 2019</t>
  </si>
  <si>
    <t>Budget Released till 31.03.2019</t>
  </si>
  <si>
    <t>Enrolment (As on 30.09.2018)</t>
  </si>
  <si>
    <t>Opening Balance as on 01.4.18</t>
  </si>
  <si>
    <t>Opening Balance as on 01.04.18</t>
  </si>
  <si>
    <t xml:space="preserve">Total Unspent Balance as on 31.03.2019   </t>
  </si>
  <si>
    <t xml:space="preserve">Total Unspent Balance as on 31.03.2019                                            </t>
  </si>
  <si>
    <t>Opening Balance as on 01.04.2018</t>
  </si>
  <si>
    <t>Unspent Balance as on 31.03.2019</t>
  </si>
  <si>
    <t xml:space="preserve">Unspent Balance as on 31.03.2019  [Col. 4+ Col.5+Col.6 -Col.8]  </t>
  </si>
  <si>
    <t>Unspent balance as on 31.03.2019               [Col: (4+5)-7]</t>
  </si>
  <si>
    <t>Opening balance as on 01.04.18</t>
  </si>
  <si>
    <t>Apr, 2018</t>
  </si>
  <si>
    <t>Dec, 2018</t>
  </si>
  <si>
    <t>Jan, 2019</t>
  </si>
  <si>
    <t>Feb, 2019</t>
  </si>
  <si>
    <t>Mar, 2019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</si>
  <si>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</si>
  <si>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</si>
  <si>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</si>
  <si>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</si>
  <si>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</si>
  <si>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</si>
  <si>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</si>
  <si>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</si>
  <si>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</si>
  <si>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</si>
  <si>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</si>
  <si>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</si>
  <si>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January, 20</t>
  </si>
  <si>
    <t>February, 20</t>
  </si>
  <si>
    <t>March, 20</t>
  </si>
  <si>
    <t>k</t>
  </si>
  <si>
    <t>Table: AT-29 : Requirement of Kitchen Devices (new) during 2019-20 in Primary &amp; Upper Primary Schools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</si>
  <si>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</si>
  <si>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</si>
  <si>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</si>
  <si>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</si>
  <si>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</si>
  <si>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</si>
  <si>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</si>
  <si>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 A : Replacement of Kitchen Devices during 2019-20 in Primary &amp; Upper Primary Schools</t>
  </si>
  <si>
    <t>Table: AT-29A</t>
  </si>
  <si>
    <t>State share</t>
  </si>
  <si>
    <t>Requirement of funds (Rs in lakh)</t>
  </si>
  <si>
    <t>Table: AT-28 B</t>
  </si>
  <si>
    <t>AT - 28 B</t>
  </si>
  <si>
    <t>Replacement of Kitchen Devices during 2019-20 in Primary &amp; Upper Primary Schools</t>
  </si>
  <si>
    <t>Table: AT-6B: PAYMENT OF COST OF FOOD GRAINS TO FCI (Primary and Upper Primary Classes I-VIII) during 2018-19</t>
  </si>
  <si>
    <t>Table AT 21 :Details of engagement and apportionment of honorarium to cook cum helpers (CCH) between schools and centralized kitchen</t>
  </si>
  <si>
    <t>Table: AT 30 :  Requirement of Cook cum Helpers for 2019-20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</si>
  <si>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</si>
  <si>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</si>
  <si>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</si>
  <si>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</si>
  <si>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Requirement of Kitchen Devices (new) during 2019-20 in Primary &amp; Upper Primary Schools</t>
  </si>
  <si>
    <t>Repair of kitchen-cum-stores</t>
  </si>
  <si>
    <t>Releasing of Funds from State to Directorate / Authority / District / Block / School level during 2018-19</t>
  </si>
  <si>
    <t>Table: AT-4A: Enrolment vis-a-vis availed for MDM  (Upper Primary, Classes VI - VIII) during 2018-19</t>
  </si>
  <si>
    <t>Enrolment vis-a-vis availed for MDM  (Upper Primary, Classes VI - VIII) during 2018-19</t>
  </si>
  <si>
    <t>Utilisation of Cooking cost (Upper Primary Classes, VI-VIII) during 2018-19</t>
  </si>
  <si>
    <t>Table: AT-7A: Utilisation of Cooking cost (Upper Primary Classes, VI-VIII) during 2018-19</t>
  </si>
  <si>
    <t>Table AT - 8 :Utilisation of funds towards honorarium to Cook-cum-Helpers (Primary classes I-V) during 2018-19</t>
  </si>
  <si>
    <t>Table AT - 8A : Utilisation of funds towards honorarium to Cook-cum-Helpers (Upper Primary classes VI-VIII) during 2018-19</t>
  </si>
  <si>
    <t>Requirement of funds for Transportation Assistance</t>
  </si>
  <si>
    <t>Feb</t>
  </si>
  <si>
    <t>Mar</t>
  </si>
  <si>
    <t>Table: AT-28: Requirement of kitchen-cum-stores in Primary and Upper Primary schools for the year 2019-20</t>
  </si>
  <si>
    <t>No. of Kitchens constructed prior to FY 2008-09</t>
  </si>
  <si>
    <t>No. of Kitchens constructed prior to 2008-09 and require repairs</t>
  </si>
  <si>
    <t>Utilisation of funds towards honorarium to Cook-cum-Helpers (Primary classes I-V) during 2018-19</t>
  </si>
  <si>
    <t>Utilisation of funds towards honorarium to Cook-cum-Helpers (Upper Primary classes VI-VIII) during 2018-19</t>
  </si>
  <si>
    <t>Flexi fund @ 5% for new interventions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</si>
  <si>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</si>
  <si>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</si>
  <si>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</si>
  <si>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</si>
  <si>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</si>
  <si>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</si>
  <si>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</si>
  <si>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</si>
  <si>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</si>
  <si>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</si>
  <si>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</si>
  <si>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</si>
  <si>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</si>
  <si>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</si>
  <si>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</si>
  <si>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</si>
  <si>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</si>
  <si>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</si>
  <si>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</si>
  <si>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</si>
  <si>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</si>
  <si>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</si>
  <si>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</si>
  <si>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State: PUNJAB</t>
  </si>
  <si>
    <t>Secretary  School Education</t>
  </si>
  <si>
    <t>Punjab.</t>
  </si>
  <si>
    <t>Punjab</t>
  </si>
  <si>
    <t xml:space="preserve">           Secretary  School Education</t>
  </si>
  <si>
    <t>Amritsar</t>
  </si>
  <si>
    <t>Bathinda</t>
  </si>
  <si>
    <t>Faridkot</t>
  </si>
  <si>
    <t>Fatehgarh Sahib</t>
  </si>
  <si>
    <t>Fazilka</t>
  </si>
  <si>
    <t>Ferozepur</t>
  </si>
  <si>
    <t>Gurdaspur</t>
  </si>
  <si>
    <t>Pathankot</t>
  </si>
  <si>
    <t>Hoshiarpur</t>
  </si>
  <si>
    <t>Jalandhar</t>
  </si>
  <si>
    <t>Kapurthala</t>
  </si>
  <si>
    <t>Ludhiana</t>
  </si>
  <si>
    <t>Mansa</t>
  </si>
  <si>
    <t>Moga</t>
  </si>
  <si>
    <t>Nawanshehar</t>
  </si>
  <si>
    <t>Patiala</t>
  </si>
  <si>
    <t>Sangrur</t>
  </si>
  <si>
    <t>Tarn Taran</t>
  </si>
  <si>
    <t>Barnala</t>
  </si>
  <si>
    <t>Mukutsar Sahib</t>
  </si>
  <si>
    <t>Ropar</t>
  </si>
  <si>
    <t xml:space="preserve">SAS Nagar </t>
  </si>
  <si>
    <t>e-transfer</t>
  </si>
  <si>
    <t>NIL</t>
  </si>
  <si>
    <t>STRISHAKTI</t>
  </si>
  <si>
    <t>1DAY</t>
  </si>
  <si>
    <t xml:space="preserve">ITC LABS </t>
  </si>
  <si>
    <t>0</t>
  </si>
  <si>
    <t>Nil</t>
  </si>
  <si>
    <t>Bishalakshmi club</t>
  </si>
  <si>
    <t>Sweets,fruits,puri shole,halwa</t>
  </si>
  <si>
    <t>Stri Shakti</t>
  </si>
  <si>
    <t>HEALTH DEPARTMENT, HOME SCIENCE TEACHERS, SCHOOL STAFF, MEMBERS OF FIRE BRIGADE, MEMBER OF EDUCATION DEPARTMENT, BPEO</t>
  </si>
  <si>
    <t>Puria Chole &amp; Parshad,sweet Rice</t>
  </si>
  <si>
    <t>1  Director Public Instructions (EE)</t>
  </si>
  <si>
    <t>1 General Manager</t>
  </si>
  <si>
    <t>2 Manager Finance &amp; Accounts</t>
  </si>
  <si>
    <t>3 Manager Foodgrains</t>
  </si>
  <si>
    <t>4 Manager Health &amp; Nutrition</t>
  </si>
  <si>
    <t>5 Manager Community Support</t>
  </si>
  <si>
    <t>6 Accountant</t>
  </si>
  <si>
    <t>7 Assistant Block Manager</t>
  </si>
  <si>
    <t>8 Data Entry Operator</t>
  </si>
  <si>
    <t>9 Peon</t>
  </si>
  <si>
    <t>Vacant</t>
  </si>
  <si>
    <t>150 cooksfFood craft Institute Hoshiarpur</t>
  </si>
  <si>
    <t xml:space="preserve">1402 cooks trained form Dr.Ambedkar Institute of Hotel Management, Chandigarh </t>
  </si>
  <si>
    <t>50 cook cum helpers got trained as Master Trainer by NGO Akshaypatra.</t>
  </si>
  <si>
    <t>CHART, LECTURES, FIRE COVERING EQUIPMENTS, NUTRITION OF FOOD, CLEANESS OF KITHCEN AS WELL AS BODY OF COOKS, METHODS OF HAND WASHING</t>
  </si>
  <si>
    <t xml:space="preserve"> Committee on one home science lectear, ABM mid day meal, Official of Health Deptt. Ofiicial of Fire Safey Deptt.</t>
  </si>
  <si>
    <t>Programme Coordinator Shemsher Nagar Sirhind</t>
  </si>
  <si>
    <t>Programme Coordinator KVK opposite DIPS School , Nakodar road Nurmahal</t>
  </si>
  <si>
    <t>Programme Coordinator KVK, Usman</t>
  </si>
  <si>
    <t>Programme Coordinator KVK, Goneana</t>
  </si>
  <si>
    <t xml:space="preserve">Programme Coordinator KVK, J.J Farm Near New Grain Market , Sheikhpur </t>
  </si>
  <si>
    <t>Programme Coordinator KVK, PAU Farm, Samrala</t>
  </si>
  <si>
    <t xml:space="preserve">Programme Coordinator KVK,. Langroya </t>
  </si>
  <si>
    <t>Programme Coordinator KVK , PAU Complex Haveli Kalan</t>
  </si>
  <si>
    <t xml:space="preserve">Programme Coordinator KVK, Post Box No. 22, Patiala </t>
  </si>
  <si>
    <t>Programme Coordinator KVK , Kheri</t>
  </si>
  <si>
    <t>Programme Coordinator KVK, Kheti Bhawan Dabwali road,  Bathinda</t>
  </si>
  <si>
    <t>Programme Coordinator KVK PAU Regional Research Station, Faridkot</t>
  </si>
  <si>
    <t>Programme Coordinator Krishi Vigyan Kendra Malwa Farm , Ferozepur</t>
  </si>
  <si>
    <t>Programme Coordinator PAU Regional Research Station, Gurdaspur</t>
  </si>
  <si>
    <t>Programme Coordinator,KVK, Bahowal</t>
  </si>
  <si>
    <t>Programme Coordinator KVK, Room No. 219 Chanab Complex Mini Secrariat  , Moga</t>
  </si>
  <si>
    <t>Food AnaylistPunjab,Near Civil Hospital Kharar (SAS Nagar)</t>
  </si>
  <si>
    <t>as per req</t>
  </si>
  <si>
    <t>Sweet Kheer</t>
  </si>
  <si>
    <t>15gms</t>
  </si>
  <si>
    <t>Once in week</t>
  </si>
  <si>
    <t>20gms</t>
  </si>
  <si>
    <t>Secretary School Education.</t>
  </si>
  <si>
    <t>w.e.f 1.4.18 to 18.11.18</t>
  </si>
  <si>
    <t>w.e.f 19.11.18 to 31.03.19</t>
  </si>
  <si>
    <t>(For the Period 01.04.17 to 31.03.18)</t>
  </si>
  <si>
    <t>Table: AT-2A : Releasing of Funds from State to Directorate / Authority / District / Block / School level for 2018-19</t>
  </si>
  <si>
    <t>26/04/18</t>
  </si>
  <si>
    <t>31/10/18</t>
  </si>
  <si>
    <t>19/12/18</t>
  </si>
  <si>
    <t>21/08/18</t>
  </si>
  <si>
    <t>-</t>
  </si>
  <si>
    <t>20/03/19</t>
  </si>
  <si>
    <t>24/09/18</t>
  </si>
  <si>
    <t>29/03/19</t>
  </si>
  <si>
    <t>22/03/19</t>
  </si>
  <si>
    <t>23/03/19</t>
  </si>
  <si>
    <t>25/03/19</t>
  </si>
  <si>
    <t>S.          No.</t>
  </si>
  <si>
    <t>14/05/18</t>
  </si>
  <si>
    <t>25/09/18</t>
  </si>
  <si>
    <t>16/05/18</t>
  </si>
  <si>
    <t>27/09/19</t>
  </si>
  <si>
    <t>14/02/19</t>
  </si>
  <si>
    <t>18/05/18</t>
  </si>
  <si>
    <t>15/02/19</t>
  </si>
  <si>
    <t>RALLIES</t>
  </si>
  <si>
    <t>RALLIE, FOLK SONGS</t>
  </si>
  <si>
    <t>1.VIDEOES RELATED NUTRITION ENZYMES HAVE BEEN SEEN TO THE STUDENTS.                                              2 DRINK HYGENIC WATER IN CLEAN GLASSESS.</t>
  </si>
  <si>
    <t xml:space="preserve">Special Training Centers : Special Training Centre under SSA, Education Gaurantee Scheme center, Alternative </t>
  </si>
  <si>
    <t xml:space="preserve">and Innovative Education and NCLP schools    of Labour Department. </t>
  </si>
  <si>
    <t>(Govt+       LB)</t>
  </si>
  <si>
    <t>Mukatsar Sahib</t>
  </si>
  <si>
    <t>Roopnagar</t>
  </si>
  <si>
    <t>SAS Nagar</t>
  </si>
  <si>
    <t>Table: AT-7: Utilisation of Cooking Cost (Primary, Classes I-V) during 2018-19</t>
  </si>
  <si>
    <t xml:space="preserve">Allocation for 2018-19                            </t>
  </si>
  <si>
    <t xml:space="preserve">Opening Balance as on 01.04.2018                                     </t>
  </si>
  <si>
    <t>TOTAL</t>
  </si>
  <si>
    <t>75/- per Quintal</t>
  </si>
  <si>
    <t>61 cook cum helpers got trained as Master Trainer by NGO Akshaypatra.</t>
  </si>
  <si>
    <t>Civil Hospital</t>
  </si>
  <si>
    <t>Sweets,fruits etc</t>
  </si>
  <si>
    <t>Mobile App</t>
  </si>
  <si>
    <t>MIS</t>
  </si>
  <si>
    <t>During 01.04.17 to 31.03.2018</t>
  </si>
  <si>
    <t>During 01.04.18 to 31.03.209</t>
  </si>
  <si>
    <t>School Education Punjab</t>
  </si>
  <si>
    <t>Distritc Education Officer(EE)</t>
  </si>
  <si>
    <t>Block Primary Education Officer</t>
  </si>
  <si>
    <t>General Manager,Mid-Day-Meal</t>
  </si>
  <si>
    <t>Assistant Block Manager (MDM)</t>
  </si>
  <si>
    <t>Telephone/Letters</t>
  </si>
  <si>
    <t>0172-5212307</t>
  </si>
  <si>
    <t>0172-2600119</t>
  </si>
  <si>
    <t>PSEB,E-Block,5th Floor,Phase-8, Ajitgarh, Punjab</t>
  </si>
  <si>
    <t>DEO (EE) Name of City</t>
  </si>
  <si>
    <t>BPEO , Name of City</t>
  </si>
  <si>
    <t>Resolved</t>
  </si>
  <si>
    <t>Necessary instructions issued to PUNSUP for delivering foodgrains</t>
  </si>
  <si>
    <t>Settlled</t>
  </si>
  <si>
    <t>Instructions issued to concerned officials.</t>
  </si>
  <si>
    <t>The case was inquired and filed.</t>
  </si>
  <si>
    <t xml:space="preserve">Deputy Ditrict Education Officer (EE) </t>
  </si>
  <si>
    <t>mdmpunjab@punjabeducation.gov.in</t>
  </si>
  <si>
    <t>Gurdaspur, Ferozepur, Pathankot, Mohali</t>
  </si>
  <si>
    <t>Amritsar, Ludhiana &amp; Jalandhar</t>
  </si>
  <si>
    <t>Settled</t>
  </si>
  <si>
    <t>Jalandhar, Moga, Patiala</t>
  </si>
  <si>
    <t xml:space="preserve"> [Mid-Day Meal Scheme]</t>
  </si>
  <si>
    <t xml:space="preserve">                                                        [Mid-Day Meal Scheme]</t>
  </si>
  <si>
    <t xml:space="preserve"> FOLK SONGS</t>
  </si>
  <si>
    <t xml:space="preserve">      [Mid-Day Meal Scheme]</t>
  </si>
  <si>
    <t>Total (col 3+4+5+6)</t>
  </si>
  <si>
    <t xml:space="preserve">                                                                                   [Mid-Day Meal Scheme]</t>
  </si>
  <si>
    <r>
      <t>Financial (</t>
    </r>
    <r>
      <rPr>
        <b/>
        <i/>
        <sz val="14"/>
        <rFont val="Arial"/>
        <family val="2"/>
      </rPr>
      <t>Rs. in lakh)</t>
    </r>
  </si>
  <si>
    <r>
      <rPr>
        <b/>
        <sz val="13"/>
        <color indexed="8"/>
        <rFont val="Calibri"/>
        <family val="2"/>
      </rPr>
      <t>  Toll free number</t>
    </r>
  </si>
  <si>
    <r>
      <rPr>
        <b/>
        <sz val="13"/>
        <color indexed="8"/>
        <rFont val="Calibri"/>
        <family val="2"/>
      </rPr>
      <t>  Dedicated landline number</t>
    </r>
  </si>
  <si>
    <r>
      <rPr>
        <b/>
        <sz val="13"/>
        <color indexed="8"/>
        <rFont val="Calibri"/>
        <family val="2"/>
      </rPr>
      <t>  Call centre</t>
    </r>
  </si>
  <si>
    <r>
      <rPr>
        <b/>
        <sz val="13"/>
        <color indexed="8"/>
        <rFont val="Calibri"/>
        <family val="2"/>
      </rPr>
      <t>  Emails</t>
    </r>
  </si>
  <si>
    <r>
      <rPr>
        <b/>
        <sz val="13"/>
        <color indexed="8"/>
        <rFont val="Calibri"/>
        <family val="2"/>
      </rPr>
      <t>  Press news</t>
    </r>
  </si>
  <si>
    <r>
      <rPr>
        <b/>
        <sz val="13"/>
        <color indexed="8"/>
        <rFont val="Calibri"/>
        <family val="2"/>
      </rPr>
      <t>  Radio/T.V.</t>
    </r>
  </si>
  <si>
    <r>
      <rPr>
        <b/>
        <sz val="13"/>
        <color indexed="8"/>
        <rFont val="Calibri"/>
        <family val="2"/>
      </rPr>
      <t>  SMS</t>
    </r>
  </si>
  <si>
    <r>
      <rPr>
        <b/>
        <sz val="13"/>
        <color indexed="8"/>
        <rFont val="Calibri"/>
        <family val="2"/>
      </rPr>
      <t>  Postal system</t>
    </r>
  </si>
  <si>
    <t>Punjab Mid day Meal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</si>
</sst>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0.0"/>
    <numFmt numFmtId="180" formatCode="0.00000"/>
    <numFmt numFmtId="181" formatCode="0.0000"/>
    <numFmt numFmtId="182" formatCode="0.000"/>
  </numFmts>
  <fonts count="18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Trebuchet MS"/>
      <family val="2"/>
    </font>
    <font>
      <b/>
      <i/>
      <sz val="11"/>
      <name val="Trebuchet MS"/>
      <family val="2"/>
    </font>
    <font>
      <sz val="72"/>
      <name val="Arial"/>
      <family val="2"/>
    </font>
    <font>
      <b/>
      <i/>
      <u val="single"/>
      <sz val="13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i/>
      <u val="single"/>
      <sz val="14"/>
      <name val="Arial"/>
      <family val="2"/>
    </font>
    <font>
      <b/>
      <i/>
      <sz val="13"/>
      <name val="Arial"/>
      <family val="2"/>
    </font>
    <font>
      <b/>
      <sz val="44"/>
      <name val="Arial"/>
      <family val="2"/>
    </font>
    <font>
      <b/>
      <i/>
      <u val="single"/>
      <sz val="16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20"/>
      <name val="Arial"/>
      <family val="2"/>
    </font>
    <font>
      <b/>
      <sz val="20"/>
      <name val="Trebuchet MS"/>
      <family val="2"/>
    </font>
    <font>
      <b/>
      <sz val="14"/>
      <name val="Trebuchet MS"/>
      <family val="2"/>
    </font>
    <font>
      <b/>
      <i/>
      <sz val="14"/>
      <name val="Trebuchet MS"/>
      <family val="2"/>
    </font>
    <font>
      <sz val="13"/>
      <name val="Arial"/>
      <family val="2"/>
    </font>
    <font>
      <i/>
      <sz val="13"/>
      <name val="Arial"/>
      <family val="2"/>
    </font>
    <font>
      <b/>
      <i/>
      <u val="single"/>
      <sz val="18"/>
      <name val="Arial"/>
      <family val="2"/>
    </font>
    <font>
      <b/>
      <sz val="25"/>
      <name val="Arial"/>
      <family val="2"/>
    </font>
    <font>
      <b/>
      <u val="single"/>
      <sz val="20"/>
      <name val="Arial"/>
      <family val="2"/>
    </font>
    <font>
      <b/>
      <u val="single"/>
      <sz val="13"/>
      <name val="Arial"/>
      <family val="2"/>
    </font>
    <font>
      <i/>
      <sz val="14"/>
      <name val="Arial"/>
      <family val="2"/>
    </font>
    <font>
      <b/>
      <i/>
      <sz val="16"/>
      <name val="Trebuchet MS"/>
      <family val="2"/>
    </font>
    <font>
      <b/>
      <sz val="17"/>
      <name val="Trebuchet MS"/>
      <family val="2"/>
    </font>
    <font>
      <b/>
      <sz val="13"/>
      <name val="Trebuchet MS"/>
      <family val="2"/>
    </font>
    <font>
      <b/>
      <i/>
      <sz val="13"/>
      <name val="Trebuchet MS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3"/>
      <name val="Times New Roman"/>
      <family val="1"/>
    </font>
    <font>
      <b/>
      <i/>
      <sz val="15"/>
      <name val="Arial"/>
      <family val="2"/>
    </font>
    <font>
      <sz val="13"/>
      <name val="Trebuchet MS"/>
      <family val="2"/>
    </font>
    <font>
      <sz val="14"/>
      <name val="Trebuchet MS"/>
      <family val="2"/>
    </font>
    <font>
      <sz val="14"/>
      <name val="Times New Roman"/>
      <family val="1"/>
    </font>
    <font>
      <b/>
      <sz val="18"/>
      <name val="Trebuchet MS"/>
      <family val="2"/>
    </font>
    <font>
      <sz val="150"/>
      <name val="Arial"/>
      <family val="2"/>
    </font>
    <font>
      <b/>
      <u val="single"/>
      <sz val="16"/>
      <name val="Arial"/>
      <family val="2"/>
    </font>
    <font>
      <b/>
      <i/>
      <sz val="16"/>
      <name val="Arial"/>
      <family val="2"/>
    </font>
    <font>
      <b/>
      <sz val="17"/>
      <name val="Arial"/>
      <family val="2"/>
    </font>
    <font>
      <b/>
      <sz val="13"/>
      <color indexed="8"/>
      <name val="Calibri"/>
      <family val="2"/>
    </font>
    <font>
      <sz val="40"/>
      <name val="Arial"/>
      <family val="2"/>
    </font>
    <font>
      <b/>
      <u val="single"/>
      <sz val="13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54"/>
      <name val="Calibri"/>
      <family val="0"/>
    </font>
    <font>
      <b/>
      <sz val="44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mbria"/>
      <family val="1"/>
    </font>
    <font>
      <sz val="10"/>
      <name val="Calibri"/>
      <family val="2"/>
    </font>
    <font>
      <sz val="12"/>
      <color indexed="8"/>
      <name val="Calibri"/>
      <family val="2"/>
    </font>
    <font>
      <b/>
      <i/>
      <sz val="13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4"/>
      <color indexed="10"/>
      <name val="Arial"/>
      <family val="2"/>
    </font>
    <font>
      <sz val="13"/>
      <color indexed="8"/>
      <name val="Calibri"/>
      <family val="2"/>
    </font>
    <font>
      <b/>
      <i/>
      <sz val="16"/>
      <color indexed="8"/>
      <name val="Arial"/>
      <family val="2"/>
    </font>
    <font>
      <sz val="18"/>
      <color indexed="8"/>
      <name val="Arial"/>
      <family val="2"/>
    </font>
    <font>
      <b/>
      <i/>
      <sz val="18"/>
      <color indexed="8"/>
      <name val="Arial"/>
      <family val="2"/>
    </font>
    <font>
      <u val="single"/>
      <sz val="13"/>
      <color indexed="12"/>
      <name val="Arial"/>
      <family val="2"/>
    </font>
    <font>
      <sz val="14"/>
      <color indexed="8"/>
      <name val="Calibri"/>
      <family val="2"/>
    </font>
    <font>
      <b/>
      <i/>
      <sz val="15"/>
      <color indexed="8"/>
      <name val="Calibri"/>
      <family val="2"/>
    </font>
    <font>
      <b/>
      <i/>
      <sz val="72"/>
      <color indexed="8"/>
      <name val="Cambria"/>
      <family val="1"/>
    </font>
    <font>
      <b/>
      <sz val="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mbria"/>
      <family val="1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3"/>
      <color theme="1"/>
      <name val="Calibri"/>
      <family val="2"/>
    </font>
    <font>
      <sz val="10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Calibri"/>
      <family val="2"/>
    </font>
    <font>
      <b/>
      <i/>
      <sz val="16"/>
      <color theme="1"/>
      <name val="Arial"/>
      <family val="2"/>
    </font>
    <font>
      <sz val="18"/>
      <color theme="1"/>
      <name val="Arial"/>
      <family val="2"/>
    </font>
    <font>
      <b/>
      <i/>
      <sz val="18"/>
      <color theme="1"/>
      <name val="Arial"/>
      <family val="2"/>
    </font>
    <font>
      <b/>
      <sz val="13"/>
      <color theme="1"/>
      <name val="Calibri"/>
      <family val="2"/>
    </font>
    <font>
      <u val="single"/>
      <sz val="13"/>
      <color theme="10"/>
      <name val="Arial"/>
      <family val="2"/>
    </font>
    <font>
      <sz val="14"/>
      <color theme="1"/>
      <name val="Calibri"/>
      <family val="2"/>
    </font>
    <font>
      <b/>
      <i/>
      <sz val="15"/>
      <color theme="1"/>
      <name val="Calibri"/>
      <family val="2"/>
    </font>
    <font>
      <b/>
      <i/>
      <sz val="72"/>
      <color theme="1"/>
      <name val="Cambria"/>
      <family val="1"/>
    </font>
    <font>
      <b/>
      <sz val="7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5" fillId="2" borderId="0" applyNumberFormat="0" applyBorder="0" applyAlignment="0" applyProtection="0"/>
    <xf numFmtId="0" fontId="135" fillId="3" borderId="0" applyNumberFormat="0" applyBorder="0" applyAlignment="0" applyProtection="0"/>
    <xf numFmtId="0" fontId="135" fillId="4" borderId="0" applyNumberFormat="0" applyBorder="0" applyAlignment="0" applyProtection="0"/>
    <xf numFmtId="0" fontId="135" fillId="5" borderId="0" applyNumberFormat="0" applyBorder="0" applyAlignment="0" applyProtection="0"/>
    <xf numFmtId="0" fontId="135" fillId="6" borderId="0" applyNumberFormat="0" applyBorder="0" applyAlignment="0" applyProtection="0"/>
    <xf numFmtId="0" fontId="135" fillId="7" borderId="0" applyNumberFormat="0" applyBorder="0" applyAlignment="0" applyProtection="0"/>
    <xf numFmtId="0" fontId="135" fillId="8" borderId="0" applyNumberFormat="0" applyBorder="0" applyAlignment="0" applyProtection="0"/>
    <xf numFmtId="0" fontId="135" fillId="9" borderId="0" applyNumberFormat="0" applyBorder="0" applyAlignment="0" applyProtection="0"/>
    <xf numFmtId="0" fontId="135" fillId="10" borderId="0" applyNumberFormat="0" applyBorder="0" applyAlignment="0" applyProtection="0"/>
    <xf numFmtId="0" fontId="135" fillId="11" borderId="0" applyNumberFormat="0" applyBorder="0" applyAlignment="0" applyProtection="0"/>
    <xf numFmtId="0" fontId="135" fillId="12" borderId="0" applyNumberFormat="0" applyBorder="0" applyAlignment="0" applyProtection="0"/>
    <xf numFmtId="0" fontId="135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135" fillId="0" borderId="0">
      <alignment/>
      <protection/>
    </xf>
    <xf numFmtId="0" fontId="1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49" fillId="27" borderId="8" applyNumberFormat="0" applyAlignment="0" applyProtection="0"/>
    <xf numFmtId="9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14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0" fillId="0" borderId="0" xfId="0" applyFont="1" applyBorder="1" applyAlignment="1" quotePrefix="1">
      <alignment horizontal="center"/>
    </xf>
    <xf numFmtId="0" fontId="18" fillId="0" borderId="0" xfId="56" applyFont="1">
      <alignment/>
      <protection/>
    </xf>
    <xf numFmtId="0" fontId="19" fillId="0" borderId="10" xfId="56" applyFont="1" applyBorder="1" applyAlignment="1">
      <alignment horizontal="center" vertical="top" wrapText="1"/>
      <protection/>
    </xf>
    <xf numFmtId="0" fontId="135" fillId="0" borderId="0" xfId="56">
      <alignment/>
      <protection/>
    </xf>
    <xf numFmtId="0" fontId="135" fillId="0" borderId="0" xfId="56" applyAlignment="1">
      <alignment horizontal="left"/>
      <protection/>
    </xf>
    <xf numFmtId="0" fontId="20" fillId="0" borderId="0" xfId="56" applyFont="1" applyAlignment="1">
      <alignment horizontal="left"/>
      <protection/>
    </xf>
    <xf numFmtId="0" fontId="135" fillId="0" borderId="14" xfId="56" applyBorder="1" applyAlignment="1">
      <alignment horizontal="center"/>
      <protection/>
    </xf>
    <xf numFmtId="0" fontId="17" fillId="0" borderId="0" xfId="56" applyFont="1">
      <alignment/>
      <protection/>
    </xf>
    <xf numFmtId="0" fontId="17" fillId="0" borderId="0" xfId="56" applyFont="1" applyAlignment="1">
      <alignment horizontal="center"/>
      <protection/>
    </xf>
    <xf numFmtId="0" fontId="135" fillId="0" borderId="10" xfId="56" applyBorder="1">
      <alignment/>
      <protection/>
    </xf>
    <xf numFmtId="0" fontId="135" fillId="0" borderId="0" xfId="56" applyBorder="1">
      <alignment/>
      <protection/>
    </xf>
    <xf numFmtId="0" fontId="2" fillId="0" borderId="0" xfId="0" applyFont="1" applyAlignment="1">
      <alignment vertical="top" wrapText="1"/>
    </xf>
    <xf numFmtId="0" fontId="21" fillId="0" borderId="15" xfId="56" applyFont="1" applyBorder="1" applyAlignment="1">
      <alignment horizontal="center" vertical="top" wrapText="1"/>
      <protection/>
    </xf>
    <xf numFmtId="0" fontId="21" fillId="0" borderId="10" xfId="56" applyFont="1" applyBorder="1" applyAlignment="1">
      <alignment horizontal="center" vertical="top" wrapText="1"/>
      <protection/>
    </xf>
    <xf numFmtId="0" fontId="0" fillId="0" borderId="0" xfId="58">
      <alignment/>
      <protection/>
    </xf>
    <xf numFmtId="0" fontId="11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4" fillId="0" borderId="0" xfId="58" applyFont="1">
      <alignment/>
      <protection/>
    </xf>
    <xf numFmtId="0" fontId="2" fillId="0" borderId="10" xfId="58" applyFont="1" applyBorder="1" applyAlignment="1">
      <alignment horizontal="center"/>
      <protection/>
    </xf>
    <xf numFmtId="0" fontId="2" fillId="0" borderId="10" xfId="58" applyFont="1" applyBorder="1" applyAlignment="1">
      <alignment horizontal="center" vertical="top" wrapText="1"/>
      <protection/>
    </xf>
    <xf numFmtId="0" fontId="0" fillId="0" borderId="0" xfId="58" applyFill="1" applyBorder="1" applyAlignment="1">
      <alignment horizontal="left"/>
      <protection/>
    </xf>
    <xf numFmtId="0" fontId="2" fillId="0" borderId="0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2" fillId="0" borderId="0" xfId="58" applyFont="1">
      <alignment/>
      <protection/>
    </xf>
    <xf numFmtId="0" fontId="3" fillId="0" borderId="0" xfId="58" applyFont="1" applyAlignment="1">
      <alignment/>
      <protection/>
    </xf>
    <xf numFmtId="0" fontId="16" fillId="0" borderId="14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0" xfId="56" applyFont="1" applyBorder="1">
      <alignment/>
      <protection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22" fillId="0" borderId="0" xfId="56" applyFont="1">
      <alignment/>
      <protection/>
    </xf>
    <xf numFmtId="0" fontId="135" fillId="0" borderId="10" xfId="56" applyBorder="1" applyAlignment="1">
      <alignment horizontal="center"/>
      <protection/>
    </xf>
    <xf numFmtId="0" fontId="2" fillId="0" borderId="0" xfId="58" applyFont="1" applyBorder="1">
      <alignment/>
      <protection/>
    </xf>
    <xf numFmtId="0" fontId="17" fillId="0" borderId="0" xfId="56" applyFont="1" applyBorder="1" applyAlignment="1">
      <alignment horizontal="center"/>
      <protection/>
    </xf>
    <xf numFmtId="0" fontId="19" fillId="0" borderId="15" xfId="56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10" xfId="56" applyFont="1" applyBorder="1" applyAlignment="1">
      <alignment horizontal="center"/>
      <protection/>
    </xf>
    <xf numFmtId="0" fontId="17" fillId="0" borderId="0" xfId="56" applyFont="1" applyAlignment="1">
      <alignment horizontal="center" vertical="top" wrapText="1"/>
      <protection/>
    </xf>
    <xf numFmtId="0" fontId="17" fillId="0" borderId="10" xfId="56" applyFont="1" applyBorder="1" applyAlignment="1">
      <alignment horizontal="center" vertical="top" wrapText="1"/>
      <protection/>
    </xf>
    <xf numFmtId="0" fontId="1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0" xfId="58" applyAlignment="1">
      <alignment horizontal="left"/>
      <protection/>
    </xf>
    <xf numFmtId="0" fontId="6" fillId="0" borderId="0" xfId="58" applyFont="1" applyAlignment="1">
      <alignment vertical="top" wrapText="1"/>
      <protection/>
    </xf>
    <xf numFmtId="0" fontId="13" fillId="0" borderId="0" xfId="0" applyFont="1" applyAlignment="1">
      <alignment horizontal="left"/>
    </xf>
    <xf numFmtId="0" fontId="0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2" fillId="0" borderId="10" xfId="56" applyFont="1" applyBorder="1" applyAlignment="1">
      <alignment horizontal="center" vertical="top" wrapText="1"/>
      <protection/>
    </xf>
    <xf numFmtId="0" fontId="8" fillId="0" borderId="0" xfId="56" applyFont="1">
      <alignment/>
      <protection/>
    </xf>
    <xf numFmtId="0" fontId="2" fillId="0" borderId="10" xfId="56" applyFont="1" applyBorder="1">
      <alignment/>
      <protection/>
    </xf>
    <xf numFmtId="0" fontId="0" fillId="0" borderId="10" xfId="56" applyFont="1" applyBorder="1" applyAlignment="1">
      <alignment horizontal="center"/>
      <protection/>
    </xf>
    <xf numFmtId="0" fontId="16" fillId="0" borderId="10" xfId="56" applyFont="1" applyBorder="1" applyAlignment="1">
      <alignment horizontal="center"/>
      <protection/>
    </xf>
    <xf numFmtId="0" fontId="1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0" fillId="0" borderId="10" xfId="0" applyFont="1" applyBorder="1" applyAlignment="1">
      <alignment wrapText="1"/>
    </xf>
    <xf numFmtId="0" fontId="25" fillId="0" borderId="15" xfId="56" applyFont="1" applyBorder="1" applyAlignment="1">
      <alignment horizontal="center" vertical="top" wrapText="1"/>
      <protection/>
    </xf>
    <xf numFmtId="0" fontId="22" fillId="0" borderId="0" xfId="56" applyFont="1" applyAlignment="1">
      <alignment horizontal="center"/>
      <protection/>
    </xf>
    <xf numFmtId="0" fontId="26" fillId="0" borderId="17" xfId="56" applyFont="1" applyBorder="1" applyAlignment="1">
      <alignment horizontal="center" wrapText="1"/>
      <protection/>
    </xf>
    <xf numFmtId="0" fontId="26" fillId="0" borderId="18" xfId="56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21" fillId="0" borderId="12" xfId="56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/>
    </xf>
    <xf numFmtId="0" fontId="28" fillId="0" borderId="0" xfId="56" applyFont="1" applyAlignment="1">
      <alignment horizontal="center"/>
      <protection/>
    </xf>
    <xf numFmtId="0" fontId="0" fillId="0" borderId="0" xfId="58" applyFont="1">
      <alignment/>
      <protection/>
    </xf>
    <xf numFmtId="0" fontId="2" fillId="0" borderId="10" xfId="56" applyFont="1" applyBorder="1" applyAlignment="1">
      <alignment horizontal="center"/>
      <protection/>
    </xf>
    <xf numFmtId="0" fontId="0" fillId="0" borderId="0" xfId="60">
      <alignment/>
      <protection/>
    </xf>
    <xf numFmtId="0" fontId="3" fillId="0" borderId="0" xfId="60" applyFont="1" applyAlignment="1">
      <alignment horizontal="right"/>
      <protection/>
    </xf>
    <xf numFmtId="0" fontId="12" fillId="0" borderId="0" xfId="60" applyFont="1" applyAlignment="1">
      <alignment horizontal="left"/>
      <protection/>
    </xf>
    <xf numFmtId="0" fontId="15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10" xfId="0" applyFont="1" applyBorder="1" applyAlignment="1" quotePrefix="1">
      <alignment horizontal="center" vertical="top" wrapText="1"/>
    </xf>
    <xf numFmtId="0" fontId="154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0" xfId="56" applyFont="1" applyAlignment="1">
      <alignment horizontal="center" vertical="top" wrapText="1"/>
      <protection/>
    </xf>
    <xf numFmtId="0" fontId="2" fillId="0" borderId="0" xfId="56" applyFont="1" applyAlignment="1">
      <alignment horizontal="center"/>
      <protection/>
    </xf>
    <xf numFmtId="0" fontId="6" fillId="0" borderId="0" xfId="56" applyFont="1">
      <alignment/>
      <protection/>
    </xf>
    <xf numFmtId="0" fontId="2" fillId="0" borderId="0" xfId="56" applyFont="1" applyAlignment="1">
      <alignment/>
      <protection/>
    </xf>
    <xf numFmtId="0" fontId="2" fillId="0" borderId="0" xfId="56" applyFont="1" applyBorder="1" applyAlignment="1">
      <alignment/>
      <protection/>
    </xf>
    <xf numFmtId="0" fontId="2" fillId="0" borderId="0" xfId="56" applyFont="1" applyBorder="1">
      <alignment/>
      <protection/>
    </xf>
    <xf numFmtId="0" fontId="33" fillId="0" borderId="10" xfId="0" applyFont="1" applyBorder="1" applyAlignment="1">
      <alignment horizontal="center" vertical="top" wrapText="1"/>
    </xf>
    <xf numFmtId="0" fontId="2" fillId="0" borderId="0" xfId="56" applyFont="1" applyAlignment="1">
      <alignment vertical="top" wrapText="1"/>
      <protection/>
    </xf>
    <xf numFmtId="0" fontId="16" fillId="0" borderId="0" xfId="56" applyFont="1">
      <alignment/>
      <protection/>
    </xf>
    <xf numFmtId="0" fontId="14" fillId="0" borderId="0" xfId="56" applyFont="1" applyBorder="1" applyAlignment="1">
      <alignment wrapText="1"/>
      <protection/>
    </xf>
    <xf numFmtId="0" fontId="2" fillId="0" borderId="10" xfId="56" applyFont="1" applyBorder="1" applyAlignment="1">
      <alignment horizontal="left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Border="1" applyAlignment="1">
      <alignment/>
    </xf>
    <xf numFmtId="0" fontId="155" fillId="0" borderId="0" xfId="0" applyFont="1" applyBorder="1" applyAlignment="1">
      <alignment vertical="top"/>
    </xf>
    <xf numFmtId="0" fontId="153" fillId="0" borderId="10" xfId="0" applyFont="1" applyBorder="1" applyAlignment="1">
      <alignment horizontal="center"/>
    </xf>
    <xf numFmtId="0" fontId="15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57" fillId="0" borderId="0" xfId="0" applyFont="1" applyBorder="1" applyAlignment="1">
      <alignment horizontal="center" vertical="center"/>
    </xf>
    <xf numFmtId="0" fontId="158" fillId="0" borderId="0" xfId="0" applyFont="1" applyBorder="1" applyAlignment="1">
      <alignment vertical="center" wrapText="1"/>
    </xf>
    <xf numFmtId="0" fontId="5" fillId="0" borderId="0" xfId="56" applyFont="1" applyAlignment="1">
      <alignment/>
      <protection/>
    </xf>
    <xf numFmtId="0" fontId="2" fillId="0" borderId="12" xfId="0" applyFont="1" applyBorder="1" applyAlignment="1">
      <alignment vertical="top"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34" borderId="0" xfId="56" applyFont="1" applyFill="1">
      <alignment/>
      <protection/>
    </xf>
    <xf numFmtId="0" fontId="5" fillId="34" borderId="0" xfId="56" applyFont="1" applyFill="1" applyAlignment="1">
      <alignment/>
      <protection/>
    </xf>
    <xf numFmtId="0" fontId="16" fillId="34" borderId="10" xfId="56" applyFont="1" applyFill="1" applyBorder="1" applyAlignment="1">
      <alignment horizontal="center"/>
      <protection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51" fillId="0" borderId="10" xfId="56" applyFont="1" applyBorder="1">
      <alignment/>
      <protection/>
    </xf>
    <xf numFmtId="0" fontId="159" fillId="0" borderId="10" xfId="56" applyFont="1" applyBorder="1">
      <alignment/>
      <protection/>
    </xf>
    <xf numFmtId="0" fontId="151" fillId="0" borderId="0" xfId="56" applyFont="1" applyBorder="1">
      <alignment/>
      <protection/>
    </xf>
    <xf numFmtId="0" fontId="151" fillId="0" borderId="10" xfId="56" applyFont="1" applyBorder="1" applyAlignment="1">
      <alignment horizontal="center"/>
      <protection/>
    </xf>
    <xf numFmtId="0" fontId="31" fillId="34" borderId="0" xfId="0" applyFont="1" applyFill="1" applyAlignment="1">
      <alignment/>
    </xf>
    <xf numFmtId="0" fontId="151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13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8" fillId="0" borderId="10" xfId="0" applyFont="1" applyBorder="1" applyAlignment="1">
      <alignment/>
    </xf>
    <xf numFmtId="0" fontId="32" fillId="0" borderId="18" xfId="0" applyFont="1" applyBorder="1" applyAlignment="1">
      <alignment horizontal="center" vertical="top" wrapText="1"/>
    </xf>
    <xf numFmtId="0" fontId="2" fillId="34" borderId="0" xfId="0" applyFont="1" applyFill="1" applyBorder="1" applyAlignment="1">
      <alignment horizontal="right"/>
    </xf>
    <xf numFmtId="0" fontId="32" fillId="34" borderId="18" xfId="0" applyFont="1" applyFill="1" applyBorder="1" applyAlignment="1">
      <alignment horizontal="center" vertical="top" wrapText="1"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0" fontId="0" fillId="0" borderId="10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10" xfId="58" applyFont="1" applyBorder="1" applyAlignment="1">
      <alignment horizontal="center"/>
      <protection/>
    </xf>
    <xf numFmtId="0" fontId="2" fillId="0" borderId="10" xfId="58" applyFont="1" applyBorder="1">
      <alignment/>
      <protection/>
    </xf>
    <xf numFmtId="0" fontId="2" fillId="0" borderId="0" xfId="58" applyFont="1" applyAlignment="1">
      <alignment horizontal="right" vertical="top" wrapText="1"/>
      <protection/>
    </xf>
    <xf numFmtId="0" fontId="118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35" fillId="0" borderId="0" xfId="56" applyBorder="1" applyAlignment="1">
      <alignment horizontal="center"/>
      <protection/>
    </xf>
    <xf numFmtId="0" fontId="16" fillId="0" borderId="15" xfId="0" applyFont="1" applyBorder="1" applyAlignment="1">
      <alignment horizontal="center" vertical="top" wrapText="1"/>
    </xf>
    <xf numFmtId="0" fontId="118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25" fillId="0" borderId="10" xfId="56" applyFont="1" applyBorder="1" applyAlignment="1">
      <alignment horizontal="center" vertical="top" wrapText="1"/>
      <protection/>
    </xf>
    <xf numFmtId="0" fontId="39" fillId="0" borderId="0" xfId="56" applyFont="1" applyAlignment="1">
      <alignment horizontal="center"/>
      <protection/>
    </xf>
    <xf numFmtId="0" fontId="25" fillId="0" borderId="10" xfId="56" applyFont="1" applyBorder="1" applyAlignment="1">
      <alignment horizontal="center"/>
      <protection/>
    </xf>
    <xf numFmtId="0" fontId="2" fillId="34" borderId="10" xfId="0" applyFont="1" applyFill="1" applyBorder="1" applyAlignment="1">
      <alignment horizontal="center" vertical="top" wrapText="1"/>
    </xf>
    <xf numFmtId="0" fontId="32" fillId="34" borderId="19" xfId="0" applyFont="1" applyFill="1" applyBorder="1" applyAlignment="1">
      <alignment horizontal="center" vertical="top" wrapText="1"/>
    </xf>
    <xf numFmtId="0" fontId="33" fillId="0" borderId="12" xfId="0" applyFont="1" applyBorder="1" applyAlignment="1" quotePrefix="1">
      <alignment horizontal="center" vertical="top" wrapText="1"/>
    </xf>
    <xf numFmtId="0" fontId="118" fillId="0" borderId="10" xfId="58" applyFont="1" applyBorder="1">
      <alignment/>
      <protection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42" fillId="0" borderId="0" xfId="56" applyFont="1">
      <alignment/>
      <protection/>
    </xf>
    <xf numFmtId="0" fontId="42" fillId="0" borderId="0" xfId="56" applyFont="1" applyBorder="1" applyAlignment="1">
      <alignment horizontal="left"/>
      <protection/>
    </xf>
    <xf numFmtId="0" fontId="41" fillId="0" borderId="0" xfId="56" applyFont="1">
      <alignment/>
      <protection/>
    </xf>
    <xf numFmtId="0" fontId="41" fillId="0" borderId="0" xfId="56" applyFont="1" applyBorder="1" applyAlignment="1">
      <alignment horizontal="left"/>
      <protection/>
    </xf>
    <xf numFmtId="0" fontId="160" fillId="0" borderId="0" xfId="56" applyFont="1">
      <alignment/>
      <protection/>
    </xf>
    <xf numFmtId="0" fontId="6" fillId="34" borderId="0" xfId="0" applyFont="1" applyFill="1" applyAlignment="1">
      <alignment/>
    </xf>
    <xf numFmtId="0" fontId="29" fillId="0" borderId="0" xfId="0" applyFont="1" applyBorder="1" applyAlignment="1">
      <alignment/>
    </xf>
    <xf numFmtId="0" fontId="6" fillId="0" borderId="0" xfId="56" applyFont="1" applyAlignment="1">
      <alignment/>
      <protection/>
    </xf>
    <xf numFmtId="0" fontId="11" fillId="0" borderId="0" xfId="0" applyFont="1" applyAlignment="1">
      <alignment/>
    </xf>
    <xf numFmtId="0" fontId="159" fillId="0" borderId="0" xfId="0" applyFont="1" applyBorder="1" applyAlignment="1">
      <alignment vertical="top"/>
    </xf>
    <xf numFmtId="0" fontId="2" fillId="0" borderId="0" xfId="60" applyFont="1" applyAlignment="1">
      <alignment/>
      <protection/>
    </xf>
    <xf numFmtId="0" fontId="2" fillId="0" borderId="0" xfId="58" applyFont="1" applyAlignment="1">
      <alignment vertical="top" wrapText="1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14" fillId="0" borderId="0" xfId="0" applyFont="1" applyAlignment="1">
      <alignment vertical="top" wrapText="1"/>
    </xf>
    <xf numFmtId="0" fontId="0" fillId="0" borderId="0" xfId="58" applyAlignment="1">
      <alignment/>
      <protection/>
    </xf>
    <xf numFmtId="0" fontId="2" fillId="0" borderId="0" xfId="56" applyFont="1" applyFill="1" applyBorder="1" applyAlignment="1">
      <alignment horizontal="center" vertical="top" wrapText="1"/>
      <protection/>
    </xf>
    <xf numFmtId="0" fontId="2" fillId="0" borderId="0" xfId="56" applyFont="1" applyFill="1" applyBorder="1" applyAlignment="1">
      <alignment horizont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56" applyFont="1" applyBorder="1" applyAlignment="1">
      <alignment horizontal="center" vertical="top" wrapText="1"/>
      <protection/>
    </xf>
    <xf numFmtId="0" fontId="135" fillId="0" borderId="10" xfId="56" applyFont="1" applyBorder="1" applyAlignment="1">
      <alignment horizontal="center"/>
      <protection/>
    </xf>
    <xf numFmtId="0" fontId="18" fillId="0" borderId="15" xfId="56" applyFont="1" applyBorder="1" applyAlignment="1">
      <alignment horizontal="center" vertical="top" wrapText="1"/>
      <protection/>
    </xf>
    <xf numFmtId="0" fontId="12" fillId="34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1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3" fillId="0" borderId="10" xfId="0" applyFont="1" applyBorder="1" applyAlignment="1" quotePrefix="1">
      <alignment horizontal="center" vertical="top" wrapText="1"/>
    </xf>
    <xf numFmtId="0" fontId="135" fillId="0" borderId="10" xfId="0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 wrapText="1"/>
    </xf>
    <xf numFmtId="0" fontId="31" fillId="0" borderId="12" xfId="0" applyFont="1" applyBorder="1" applyAlignment="1" quotePrefix="1">
      <alignment horizontal="center" vertical="center" wrapText="1"/>
    </xf>
    <xf numFmtId="0" fontId="1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 quotePrefix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0" xfId="57" applyFont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57" applyFont="1" applyAlignment="1">
      <alignment horizontal="center" vertical="top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6" fillId="0" borderId="17" xfId="56" applyFont="1" applyBorder="1" applyAlignment="1">
      <alignment horizontal="left" wrapText="1"/>
      <protection/>
    </xf>
    <xf numFmtId="0" fontId="18" fillId="0" borderId="0" xfId="56" applyFont="1" applyAlignment="1">
      <alignment horizontal="left"/>
      <protection/>
    </xf>
    <xf numFmtId="0" fontId="3" fillId="0" borderId="0" xfId="0" applyFont="1" applyAlignment="1">
      <alignment horizontal="left"/>
    </xf>
    <xf numFmtId="2" fontId="12" fillId="0" borderId="1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162" fillId="0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162" fillId="0" borderId="12" xfId="0" applyNumberFormat="1" applyFont="1" applyFill="1" applyBorder="1" applyAlignment="1">
      <alignment horizontal="center"/>
    </xf>
    <xf numFmtId="2" fontId="12" fillId="0" borderId="10" xfId="56" applyNumberFormat="1" applyFont="1" applyBorder="1" applyAlignment="1">
      <alignment horizontal="center" vertical="center"/>
      <protection/>
    </xf>
    <xf numFmtId="2" fontId="12" fillId="0" borderId="10" xfId="56" applyNumberFormat="1" applyFont="1" applyFill="1" applyBorder="1" applyAlignment="1">
      <alignment horizontal="center" vertical="center"/>
      <protection/>
    </xf>
    <xf numFmtId="2" fontId="12" fillId="34" borderId="10" xfId="56" applyNumberFormat="1" applyFont="1" applyFill="1" applyBorder="1" applyAlignment="1">
      <alignment horizontal="center" vertical="center"/>
      <protection/>
    </xf>
    <xf numFmtId="0" fontId="32" fillId="0" borderId="10" xfId="0" applyFont="1" applyBorder="1" applyAlignment="1" quotePrefix="1">
      <alignment horizontal="left" vertical="top" wrapText="1"/>
    </xf>
    <xf numFmtId="2" fontId="2" fillId="35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47" fillId="0" borderId="0" xfId="0" applyFont="1" applyAlignment="1">
      <alignment vertical="center" wrapText="1"/>
    </xf>
    <xf numFmtId="0" fontId="6" fillId="0" borderId="0" xfId="56" applyFont="1" applyAlignment="1">
      <alignment horizontal="center"/>
      <protection/>
    </xf>
    <xf numFmtId="0" fontId="2" fillId="0" borderId="0" xfId="56" applyFont="1" applyAlignment="1">
      <alignment horizontal="left" vertical="top" wrapText="1"/>
      <protection/>
    </xf>
    <xf numFmtId="0" fontId="6" fillId="0" borderId="0" xfId="58" applyFont="1" applyAlignment="1">
      <alignment horizontal="center" vertical="top" wrapText="1"/>
      <protection/>
    </xf>
    <xf numFmtId="0" fontId="0" fillId="0" borderId="0" xfId="58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0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5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18" xfId="0" applyFont="1" applyBorder="1" applyAlignment="1">
      <alignment horizontal="left" vertical="top" wrapText="1"/>
    </xf>
    <xf numFmtId="0" fontId="33" fillId="0" borderId="10" xfId="0" applyFont="1" applyBorder="1" applyAlignment="1" quotePrefix="1">
      <alignment horizontal="left" vertical="top" wrapText="1"/>
    </xf>
    <xf numFmtId="0" fontId="2" fillId="0" borderId="0" xfId="56" applyFont="1" applyAlignment="1">
      <alignment horizontal="left"/>
      <protection/>
    </xf>
    <xf numFmtId="0" fontId="31" fillId="0" borderId="0" xfId="0" applyFont="1" applyAlignment="1">
      <alignment horizontal="center"/>
    </xf>
    <xf numFmtId="0" fontId="49" fillId="0" borderId="0" xfId="56" applyFont="1">
      <alignment/>
      <protection/>
    </xf>
    <xf numFmtId="0" fontId="2" fillId="0" borderId="0" xfId="56" applyFont="1" applyBorder="1" applyAlignment="1">
      <alignment horizontal="center"/>
      <protection/>
    </xf>
    <xf numFmtId="0" fontId="0" fillId="0" borderId="10" xfId="0" applyFont="1" applyBorder="1" applyAlignment="1">
      <alignment horizontal="left" vertical="top" wrapText="1"/>
    </xf>
    <xf numFmtId="0" fontId="2" fillId="0" borderId="0" xfId="57" applyFont="1" applyAlignment="1">
      <alignment horizontal="left" vertical="top" wrapText="1"/>
      <protection/>
    </xf>
    <xf numFmtId="0" fontId="2" fillId="0" borderId="0" xfId="57" applyFont="1" applyAlignment="1">
      <alignment horizontal="left"/>
      <protection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32" fillId="34" borderId="10" xfId="0" applyFont="1" applyFill="1" applyBorder="1" applyAlignment="1">
      <alignment horizontal="left" vertical="top" wrapText="1"/>
    </xf>
    <xf numFmtId="0" fontId="153" fillId="0" borderId="10" xfId="0" applyFont="1" applyBorder="1" applyAlignment="1">
      <alignment horizontal="left"/>
    </xf>
    <xf numFmtId="0" fontId="135" fillId="0" borderId="10" xfId="0" applyFont="1" applyBorder="1" applyAlignment="1">
      <alignment horizontal="left" vertical="center" wrapText="1"/>
    </xf>
    <xf numFmtId="0" fontId="135" fillId="0" borderId="10" xfId="0" applyFont="1" applyBorder="1" applyAlignment="1">
      <alignment horizontal="left" vertical="center"/>
    </xf>
    <xf numFmtId="0" fontId="13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63" fillId="0" borderId="0" xfId="0" applyFont="1" applyAlignment="1">
      <alignment horizontal="center"/>
    </xf>
    <xf numFmtId="0" fontId="164" fillId="0" borderId="0" xfId="0" applyFont="1" applyAlignment="1">
      <alignment horizontal="center"/>
    </xf>
    <xf numFmtId="0" fontId="52" fillId="34" borderId="0" xfId="0" applyFont="1" applyFill="1" applyAlignment="1">
      <alignment horizontal="right"/>
    </xf>
    <xf numFmtId="0" fontId="6" fillId="0" borderId="0" xfId="58" applyFont="1" applyAlignment="1">
      <alignment horizontal="left" vertical="top" wrapText="1"/>
      <protection/>
    </xf>
    <xf numFmtId="0" fontId="0" fillId="0" borderId="0" xfId="58" applyFill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44" fillId="0" borderId="0" xfId="0" applyFont="1" applyBorder="1" applyAlignment="1" quotePrefix="1">
      <alignment horizontal="center" vertical="top" wrapText="1"/>
    </xf>
    <xf numFmtId="0" fontId="6" fillId="0" borderId="0" xfId="56" applyFont="1" applyBorder="1" applyAlignment="1">
      <alignment/>
      <protection/>
    </xf>
    <xf numFmtId="0" fontId="0" fillId="0" borderId="0" xfId="58" applyFont="1" applyAlignment="1">
      <alignment horizontal="left"/>
      <protection/>
    </xf>
    <xf numFmtId="0" fontId="29" fillId="0" borderId="0" xfId="58" applyFont="1" applyAlignment="1">
      <alignment/>
      <protection/>
    </xf>
    <xf numFmtId="0" fontId="30" fillId="0" borderId="0" xfId="58" applyFont="1" applyAlignment="1">
      <alignment/>
      <protection/>
    </xf>
    <xf numFmtId="0" fontId="2" fillId="0" borderId="14" xfId="58" applyFont="1" applyBorder="1" applyAlignment="1">
      <alignment/>
      <protection/>
    </xf>
    <xf numFmtId="0" fontId="165" fillId="0" borderId="10" xfId="58" applyFont="1" applyBorder="1" applyAlignment="1">
      <alignment vertical="top" wrapText="1"/>
      <protection/>
    </xf>
    <xf numFmtId="0" fontId="165" fillId="0" borderId="10" xfId="58" applyFont="1" applyBorder="1" applyAlignment="1">
      <alignment horizontal="center" vertical="top" wrapText="1"/>
      <protection/>
    </xf>
    <xf numFmtId="0" fontId="165" fillId="0" borderId="15" xfId="58" applyFont="1" applyBorder="1" applyAlignment="1">
      <alignment horizontal="center" vertical="top" wrapText="1"/>
      <protection/>
    </xf>
    <xf numFmtId="0" fontId="153" fillId="0" borderId="10" xfId="58" applyFont="1" applyBorder="1" applyAlignment="1">
      <alignment horizontal="center"/>
      <protection/>
    </xf>
    <xf numFmtId="0" fontId="151" fillId="0" borderId="10" xfId="58" applyFont="1" applyBorder="1" applyAlignment="1">
      <alignment horizontal="left"/>
      <protection/>
    </xf>
    <xf numFmtId="0" fontId="135" fillId="0" borderId="10" xfId="58" applyFont="1" applyBorder="1" applyAlignment="1">
      <alignment horizontal="center"/>
      <protection/>
    </xf>
    <xf numFmtId="0" fontId="32" fillId="0" borderId="10" xfId="58" applyFont="1" applyBorder="1" applyAlignment="1" quotePrefix="1">
      <alignment horizontal="left" vertical="top" wrapText="1"/>
      <protection/>
    </xf>
    <xf numFmtId="0" fontId="0" fillId="0" borderId="10" xfId="58" applyFont="1" applyBorder="1" applyAlignment="1">
      <alignment horizontal="left"/>
      <protection/>
    </xf>
    <xf numFmtId="0" fontId="0" fillId="0" borderId="0" xfId="58" applyFont="1" applyBorder="1" applyAlignment="1">
      <alignment horizontal="left"/>
      <protection/>
    </xf>
    <xf numFmtId="0" fontId="166" fillId="0" borderId="0" xfId="58" applyFont="1" applyBorder="1" applyAlignment="1">
      <alignment horizontal="left" vertical="center" wrapText="1"/>
      <protection/>
    </xf>
    <xf numFmtId="0" fontId="159" fillId="0" borderId="10" xfId="0" applyFont="1" applyBorder="1" applyAlignment="1">
      <alignment vertical="center" wrapText="1"/>
    </xf>
    <xf numFmtId="0" fontId="159" fillId="0" borderId="10" xfId="0" applyFont="1" applyBorder="1" applyAlignment="1">
      <alignment horizontal="left" vertical="center" wrapText="1"/>
    </xf>
    <xf numFmtId="0" fontId="159" fillId="0" borderId="10" xfId="0" applyFont="1" applyBorder="1" applyAlignment="1">
      <alignment horizontal="center" vertical="center" wrapText="1"/>
    </xf>
    <xf numFmtId="0" fontId="151" fillId="0" borderId="0" xfId="0" applyFont="1" applyAlignment="1">
      <alignment vertical="center"/>
    </xf>
    <xf numFmtId="0" fontId="151" fillId="0" borderId="0" xfId="0" applyFont="1" applyAlignment="1">
      <alignment horizontal="left" vertical="center" wrapText="1"/>
    </xf>
    <xf numFmtId="0" fontId="158" fillId="0" borderId="0" xfId="0" applyFont="1" applyBorder="1" applyAlignment="1">
      <alignment horizontal="left" vertical="center" wrapText="1"/>
    </xf>
    <xf numFmtId="0" fontId="151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0" fillId="0" borderId="10" xfId="56" applyFont="1" applyBorder="1" applyAlignment="1">
      <alignment horizontal="center" vertical="top" wrapText="1"/>
      <protection/>
    </xf>
    <xf numFmtId="0" fontId="135" fillId="0" borderId="0" xfId="56" applyAlignment="1">
      <alignment horizontal="center"/>
      <protection/>
    </xf>
    <xf numFmtId="0" fontId="0" fillId="0" borderId="0" xfId="59" applyAlignment="1">
      <alignment vertical="center" wrapText="1"/>
      <protection/>
    </xf>
    <xf numFmtId="0" fontId="0" fillId="0" borderId="0" xfId="59" applyAlignment="1">
      <alignment horizontal="left" vertical="center" wrapText="1"/>
      <protection/>
    </xf>
    <xf numFmtId="0" fontId="4" fillId="0" borderId="0" xfId="59" applyFont="1" applyAlignment="1">
      <alignment vertical="center" wrapText="1"/>
      <protection/>
    </xf>
    <xf numFmtId="0" fontId="4" fillId="0" borderId="0" xfId="59" applyFont="1" applyAlignment="1">
      <alignment horizontal="left" vertical="center" wrapText="1"/>
      <protection/>
    </xf>
    <xf numFmtId="0" fontId="0" fillId="0" borderId="0" xfId="59" applyFill="1" applyBorder="1" applyAlignment="1">
      <alignment horizontal="left" vertical="center" wrapText="1"/>
      <protection/>
    </xf>
    <xf numFmtId="0" fontId="0" fillId="0" borderId="0" xfId="59" applyAlignment="1">
      <alignment vertical="center"/>
      <protection/>
    </xf>
    <xf numFmtId="0" fontId="0" fillId="0" borderId="0" xfId="59" applyAlignment="1">
      <alignment horizontal="left" vertical="center"/>
      <protection/>
    </xf>
    <xf numFmtId="0" fontId="6" fillId="0" borderId="0" xfId="59" applyFont="1" applyAlignment="1">
      <alignment vertical="center"/>
      <protection/>
    </xf>
    <xf numFmtId="0" fontId="6" fillId="0" borderId="0" xfId="59" applyFont="1" applyAlignment="1">
      <alignment horizontal="left" vertical="center"/>
      <protection/>
    </xf>
    <xf numFmtId="0" fontId="11" fillId="0" borderId="0" xfId="59" applyFont="1" applyAlignment="1">
      <alignment horizontal="center" vertical="center"/>
      <protection/>
    </xf>
    <xf numFmtId="0" fontId="0" fillId="0" borderId="0" xfId="59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0" fillId="0" borderId="0" xfId="59" applyAlignment="1">
      <alignment horizontal="center" vertical="center" wrapText="1"/>
      <protection/>
    </xf>
    <xf numFmtId="0" fontId="0" fillId="0" borderId="0" xfId="59" applyFill="1" applyAlignment="1">
      <alignment horizontal="center" vertical="center" wrapText="1"/>
      <protection/>
    </xf>
    <xf numFmtId="0" fontId="0" fillId="0" borderId="0" xfId="59" applyFill="1" applyAlignment="1">
      <alignment horizontal="center" vertical="center"/>
      <protection/>
    </xf>
    <xf numFmtId="0" fontId="6" fillId="0" borderId="0" xfId="59" applyFont="1" applyFill="1" applyAlignment="1">
      <alignment horizontal="center" vertical="center"/>
      <protection/>
    </xf>
    <xf numFmtId="0" fontId="0" fillId="0" borderId="0" xfId="59" applyFill="1" applyAlignment="1">
      <alignment vertical="center"/>
      <protection/>
    </xf>
    <xf numFmtId="0" fontId="11" fillId="0" borderId="0" xfId="59" applyFont="1" applyFill="1" applyAlignment="1">
      <alignment horizontal="center" vertical="center"/>
      <protection/>
    </xf>
    <xf numFmtId="2" fontId="0" fillId="0" borderId="0" xfId="59" applyNumberFormat="1" applyAlignment="1">
      <alignment horizontal="center" vertical="center" wrapText="1"/>
      <protection/>
    </xf>
    <xf numFmtId="0" fontId="4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58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16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7" fillId="0" borderId="10" xfId="58" applyFont="1" applyBorder="1" applyAlignment="1">
      <alignment horizontal="left" vertical="center" wrapText="1"/>
      <protection/>
    </xf>
    <xf numFmtId="2" fontId="168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10" xfId="58" applyFont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horizontal="left" vertical="center" wrapText="1"/>
      <protection/>
    </xf>
    <xf numFmtId="2" fontId="169" fillId="0" borderId="10" xfId="0" applyNumberFormat="1" applyFont="1" applyBorder="1" applyAlignment="1">
      <alignment horizontal="center" vertical="center"/>
    </xf>
    <xf numFmtId="0" fontId="4" fillId="0" borderId="10" xfId="58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/>
      <protection/>
    </xf>
    <xf numFmtId="0" fontId="5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4" fillId="34" borderId="0" xfId="0" applyFont="1" applyFill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58" applyFont="1" applyBorder="1" applyAlignment="1">
      <alignment horizontal="left" vertical="center"/>
      <protection/>
    </xf>
    <xf numFmtId="2" fontId="169" fillId="0" borderId="0" xfId="0" applyNumberFormat="1" applyFont="1" applyBorder="1" applyAlignment="1">
      <alignment horizontal="center" vertical="center"/>
    </xf>
    <xf numFmtId="0" fontId="56" fillId="0" borderId="0" xfId="60" applyFont="1">
      <alignment/>
      <protection/>
    </xf>
    <xf numFmtId="0" fontId="57" fillId="0" borderId="0" xfId="60" applyFont="1">
      <alignment/>
      <protection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60" applyFont="1">
      <alignment/>
      <protection/>
    </xf>
    <xf numFmtId="0" fontId="62" fillId="0" borderId="0" xfId="58" applyFont="1" applyAlignment="1">
      <alignment/>
      <protection/>
    </xf>
    <xf numFmtId="0" fontId="4" fillId="0" borderId="10" xfId="60" applyFont="1" applyBorder="1" applyAlignment="1">
      <alignment horizontal="center" vertical="top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/>
      <protection/>
    </xf>
    <xf numFmtId="0" fontId="57" fillId="0" borderId="0" xfId="60" applyFont="1" applyAlignment="1">
      <alignment vertical="center" wrapText="1"/>
      <protection/>
    </xf>
    <xf numFmtId="0" fontId="57" fillId="0" borderId="10" xfId="60" applyFont="1" applyBorder="1" applyAlignment="1">
      <alignment horizontal="left" vertical="center" wrapText="1"/>
      <protection/>
    </xf>
    <xf numFmtId="2" fontId="57" fillId="0" borderId="10" xfId="60" applyNumberFormat="1" applyFont="1" applyBorder="1" applyAlignment="1">
      <alignment horizontal="center" vertical="center" wrapText="1"/>
      <protection/>
    </xf>
    <xf numFmtId="0" fontId="57" fillId="0" borderId="10" xfId="60" applyFont="1" applyBorder="1" applyAlignment="1">
      <alignment horizontal="center" vertical="center" wrapText="1"/>
      <protection/>
    </xf>
    <xf numFmtId="14" fontId="57" fillId="0" borderId="10" xfId="60" applyNumberFormat="1" applyFont="1" applyBorder="1" applyAlignment="1">
      <alignment horizontal="center" vertical="center" wrapText="1"/>
      <protection/>
    </xf>
    <xf numFmtId="0" fontId="48" fillId="0" borderId="0" xfId="58" applyFont="1">
      <alignment/>
      <protection/>
    </xf>
    <xf numFmtId="0" fontId="48" fillId="0" borderId="0" xfId="58" applyFont="1" applyAlignment="1">
      <alignment vertical="top" wrapText="1"/>
      <protection/>
    </xf>
    <xf numFmtId="0" fontId="67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67" fillId="0" borderId="18" xfId="0" applyFont="1" applyBorder="1" applyAlignment="1">
      <alignment vertical="center" wrapText="1"/>
    </xf>
    <xf numFmtId="0" fontId="67" fillId="34" borderId="18" xfId="0" applyFont="1" applyFill="1" applyBorder="1" applyAlignment="1">
      <alignment horizontal="center" vertical="center" wrapText="1"/>
    </xf>
    <xf numFmtId="0" fontId="68" fillId="0" borderId="10" xfId="0" applyFont="1" applyBorder="1" applyAlignment="1" quotePrefix="1">
      <alignment horizontal="center" vertical="top" wrapText="1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51" fillId="0" borderId="0" xfId="0" applyFont="1" applyAlignment="1">
      <alignment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center" vertical="top" wrapText="1"/>
      <protection/>
    </xf>
    <xf numFmtId="0" fontId="54" fillId="0" borderId="0" xfId="0" applyFont="1" applyAlignment="1">
      <alignment horizontal="center"/>
    </xf>
    <xf numFmtId="0" fontId="57" fillId="0" borderId="12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8" fillId="0" borderId="10" xfId="0" applyFont="1" applyBorder="1" applyAlignment="1" quotePrefix="1">
      <alignment horizontal="center" vertical="top" wrapText="1"/>
    </xf>
    <xf numFmtId="0" fontId="5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2" fontId="57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0" fontId="4" fillId="0" borderId="18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69" fillId="0" borderId="0" xfId="0" applyFont="1" applyAlignment="1">
      <alignment/>
    </xf>
    <xf numFmtId="0" fontId="69" fillId="0" borderId="10" xfId="0" applyFont="1" applyBorder="1" applyAlignment="1">
      <alignment/>
    </xf>
    <xf numFmtId="0" fontId="69" fillId="0" borderId="0" xfId="0" applyFont="1" applyBorder="1" applyAlignment="1">
      <alignment/>
    </xf>
    <xf numFmtId="0" fontId="47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1" fontId="69" fillId="0" borderId="10" xfId="0" applyNumberFormat="1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1" fontId="69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67" fillId="0" borderId="18" xfId="0" applyFont="1" applyBorder="1" applyAlignment="1">
      <alignment vertical="top" wrapText="1"/>
    </xf>
    <xf numFmtId="0" fontId="67" fillId="34" borderId="18" xfId="0" applyFont="1" applyFill="1" applyBorder="1" applyAlignment="1">
      <alignment horizontal="center" vertical="top" wrapText="1"/>
    </xf>
    <xf numFmtId="0" fontId="67" fillId="34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 quotePrefix="1">
      <alignment horizontal="center" vertical="top" wrapText="1"/>
    </xf>
    <xf numFmtId="0" fontId="4" fillId="34" borderId="10" xfId="0" applyFont="1" applyFill="1" applyBorder="1" applyAlignment="1">
      <alignment horizontal="center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top" wrapText="1"/>
      <protection/>
    </xf>
    <xf numFmtId="0" fontId="4" fillId="0" borderId="0" xfId="57" applyFont="1" applyAlignment="1">
      <alignment/>
      <protection/>
    </xf>
    <xf numFmtId="0" fontId="4" fillId="0" borderId="0" xfId="57" applyFont="1" applyAlignment="1">
      <alignment horizontal="center"/>
      <protection/>
    </xf>
    <xf numFmtId="0" fontId="54" fillId="0" borderId="0" xfId="0" applyFont="1" applyAlignment="1">
      <alignment horizontal="left"/>
    </xf>
    <xf numFmtId="0" fontId="47" fillId="0" borderId="13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69" fillId="0" borderId="20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7" fillId="0" borderId="20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7" fillId="0" borderId="10" xfId="0" applyFont="1" applyBorder="1" applyAlignment="1">
      <alignment horizontal="center" vertical="top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vertical="top" wrapText="1"/>
    </xf>
    <xf numFmtId="2" fontId="57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4" fillId="0" borderId="18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 wrapText="1"/>
    </xf>
    <xf numFmtId="0" fontId="7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56" applyFont="1" applyAlignment="1">
      <alignment horizontal="left"/>
      <protection/>
    </xf>
    <xf numFmtId="0" fontId="4" fillId="0" borderId="0" xfId="56" applyFont="1" applyAlignment="1">
      <alignment vertical="top" wrapText="1"/>
      <protection/>
    </xf>
    <xf numFmtId="0" fontId="78" fillId="0" borderId="10" xfId="0" applyFont="1" applyBorder="1" applyAlignment="1">
      <alignment horizontal="center" vertical="top" wrapText="1"/>
    </xf>
    <xf numFmtId="0" fontId="79" fillId="0" borderId="10" xfId="0" applyFont="1" applyBorder="1" applyAlignment="1" quotePrefix="1">
      <alignment horizontal="center" vertical="top" wrapText="1"/>
    </xf>
    <xf numFmtId="0" fontId="170" fillId="0" borderId="10" xfId="0" applyFont="1" applyBorder="1" applyAlignment="1">
      <alignment horizontal="center"/>
    </xf>
    <xf numFmtId="0" fontId="80" fillId="0" borderId="10" xfId="0" applyFont="1" applyBorder="1" applyAlignment="1" quotePrefix="1">
      <alignment horizontal="center" vertical="center" wrapText="1"/>
    </xf>
    <xf numFmtId="0" fontId="170" fillId="0" borderId="10" xfId="0" applyFont="1" applyBorder="1" applyAlignment="1">
      <alignment horizontal="center" vertical="top" wrapText="1"/>
    </xf>
    <xf numFmtId="0" fontId="80" fillId="0" borderId="10" xfId="0" applyFont="1" applyBorder="1" applyAlignment="1" quotePrefix="1">
      <alignment horizontal="center" vertical="top" wrapText="1"/>
    </xf>
    <xf numFmtId="0" fontId="69" fillId="0" borderId="0" xfId="0" applyFont="1" applyAlignment="1">
      <alignment vertical="top" wrapText="1"/>
    </xf>
    <xf numFmtId="0" fontId="80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79" fillId="0" borderId="10" xfId="0" applyFont="1" applyBorder="1" applyAlignment="1" quotePrefix="1">
      <alignment horizontal="left" vertical="top" wrapText="1"/>
    </xf>
    <xf numFmtId="0" fontId="81" fillId="0" borderId="10" xfId="0" applyFont="1" applyBorder="1" applyAlignment="1" quotePrefix="1">
      <alignment horizontal="center" vertical="center" wrapText="1"/>
    </xf>
    <xf numFmtId="0" fontId="82" fillId="0" borderId="10" xfId="0" applyFont="1" applyBorder="1" applyAlignment="1" quotePrefix="1">
      <alignment horizontal="center" vertical="center" wrapText="1"/>
    </xf>
    <xf numFmtId="0" fontId="82" fillId="0" borderId="10" xfId="0" applyFont="1" applyBorder="1" applyAlignment="1" quotePrefix="1">
      <alignment horizontal="center" vertical="top" wrapText="1"/>
    </xf>
    <xf numFmtId="0" fontId="80" fillId="0" borderId="10" xfId="0" applyFont="1" applyBorder="1" applyAlignment="1">
      <alignment horizontal="center" vertical="top" wrapText="1"/>
    </xf>
    <xf numFmtId="0" fontId="47" fillId="0" borderId="0" xfId="56" applyFont="1" applyBorder="1">
      <alignment/>
      <protection/>
    </xf>
    <xf numFmtId="0" fontId="47" fillId="0" borderId="10" xfId="56" applyFont="1" applyBorder="1" applyAlignment="1">
      <alignment horizontal="center" vertical="center"/>
      <protection/>
    </xf>
    <xf numFmtId="0" fontId="47" fillId="0" borderId="10" xfId="56" applyFont="1" applyBorder="1">
      <alignment/>
      <protection/>
    </xf>
    <xf numFmtId="0" fontId="47" fillId="0" borderId="10" xfId="56" applyFont="1" applyBorder="1" applyAlignment="1">
      <alignment horizontal="left"/>
      <protection/>
    </xf>
    <xf numFmtId="0" fontId="47" fillId="0" borderId="0" xfId="56" applyFont="1">
      <alignment/>
      <protection/>
    </xf>
    <xf numFmtId="0" fontId="69" fillId="0" borderId="0" xfId="56" applyFont="1">
      <alignment/>
      <protection/>
    </xf>
    <xf numFmtId="0" fontId="69" fillId="0" borderId="10" xfId="56" applyFont="1" applyBorder="1" applyAlignment="1">
      <alignment horizontal="center"/>
      <protection/>
    </xf>
    <xf numFmtId="0" fontId="47" fillId="0" borderId="1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0" fontId="4" fillId="34" borderId="10" xfId="56" applyFont="1" applyFill="1" applyBorder="1" applyAlignment="1" quotePrefix="1">
      <alignment horizontal="center" vertical="center" wrapText="1"/>
      <protection/>
    </xf>
    <xf numFmtId="0" fontId="58" fillId="34" borderId="15" xfId="56" applyFont="1" applyFill="1" applyBorder="1" applyAlignment="1" quotePrefix="1">
      <alignment horizontal="center" vertical="center" wrapText="1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left" vertical="center"/>
      <protection/>
    </xf>
    <xf numFmtId="0" fontId="4" fillId="0" borderId="10" xfId="56" applyFont="1" applyBorder="1" applyAlignment="1">
      <alignment horizontal="left" vertical="center"/>
      <protection/>
    </xf>
    <xf numFmtId="0" fontId="4" fillId="0" borderId="0" xfId="56" applyFont="1" applyAlignment="1">
      <alignment horizontal="left" vertical="center"/>
      <protection/>
    </xf>
    <xf numFmtId="0" fontId="4" fillId="0" borderId="10" xfId="56" applyFont="1" applyBorder="1">
      <alignment/>
      <protection/>
    </xf>
    <xf numFmtId="0" fontId="4" fillId="0" borderId="10" xfId="56" applyFont="1" applyBorder="1" applyAlignment="1">
      <alignment horizontal="left"/>
      <protection/>
    </xf>
    <xf numFmtId="0" fontId="4" fillId="0" borderId="10" xfId="56" applyFont="1" applyBorder="1" applyAlignment="1">
      <alignment/>
      <protection/>
    </xf>
    <xf numFmtId="0" fontId="57" fillId="0" borderId="10" xfId="56" applyFont="1" applyBorder="1">
      <alignment/>
      <protection/>
    </xf>
    <xf numFmtId="0" fontId="57" fillId="0" borderId="0" xfId="56" applyFont="1">
      <alignment/>
      <protection/>
    </xf>
    <xf numFmtId="0" fontId="4" fillId="0" borderId="10" xfId="56" applyFont="1" applyBorder="1" applyAlignment="1">
      <alignment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0" fontId="57" fillId="0" borderId="10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top" wrapText="1"/>
      <protection/>
    </xf>
    <xf numFmtId="0" fontId="69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vertical="top"/>
    </xf>
    <xf numFmtId="0" fontId="69" fillId="0" borderId="10" xfId="0" applyFont="1" applyBorder="1" applyAlignment="1">
      <alignment horizontal="center" vertical="top" wrapText="1"/>
    </xf>
    <xf numFmtId="0" fontId="57" fillId="34" borderId="10" xfId="0" applyFont="1" applyFill="1" applyBorder="1" applyAlignment="1">
      <alignment horizontal="center" vertical="top"/>
    </xf>
    <xf numFmtId="0" fontId="57" fillId="0" borderId="10" xfId="0" applyFont="1" applyBorder="1" applyAlignment="1">
      <alignment horizontal="left" vertical="top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/>
    </xf>
    <xf numFmtId="0" fontId="48" fillId="0" borderId="0" xfId="57" applyFont="1">
      <alignment/>
      <protection/>
    </xf>
    <xf numFmtId="0" fontId="56" fillId="0" borderId="0" xfId="57" applyFont="1" applyAlignment="1">
      <alignment horizontal="center" vertical="top" wrapText="1"/>
      <protection/>
    </xf>
    <xf numFmtId="0" fontId="48" fillId="0" borderId="0" xfId="57" applyFont="1" applyAlignment="1">
      <alignment horizontal="center" vertical="top" wrapText="1"/>
      <protection/>
    </xf>
    <xf numFmtId="0" fontId="171" fillId="0" borderId="0" xfId="0" applyFont="1" applyAlignment="1">
      <alignment horizontal="left"/>
    </xf>
    <xf numFmtId="0" fontId="60" fillId="0" borderId="0" xfId="0" applyFont="1" applyAlignment="1">
      <alignment/>
    </xf>
    <xf numFmtId="0" fontId="172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 quotePrefix="1">
      <alignment horizontal="center" vertical="top" wrapText="1"/>
    </xf>
    <xf numFmtId="0" fontId="172" fillId="0" borderId="10" xfId="0" applyFont="1" applyBorder="1" applyAlignment="1">
      <alignment horizontal="left" vertical="top" wrapText="1"/>
    </xf>
    <xf numFmtId="0" fontId="173" fillId="0" borderId="0" xfId="0" applyFont="1" applyAlignment="1">
      <alignment horizontal="center"/>
    </xf>
    <xf numFmtId="0" fontId="173" fillId="0" borderId="0" xfId="0" applyFont="1" applyAlignment="1">
      <alignment horizontal="left" vertical="top"/>
    </xf>
    <xf numFmtId="0" fontId="172" fillId="0" borderId="10" xfId="0" applyFont="1" applyBorder="1" applyAlignment="1">
      <alignment horizontal="center" vertical="top" wrapText="1"/>
    </xf>
    <xf numFmtId="0" fontId="173" fillId="0" borderId="0" xfId="0" applyFont="1" applyAlignment="1">
      <alignment horizontal="center" vertical="top" wrapText="1"/>
    </xf>
    <xf numFmtId="0" fontId="63" fillId="34" borderId="10" xfId="0" applyFont="1" applyFill="1" applyBorder="1" applyAlignment="1">
      <alignment horizontal="center" vertical="top"/>
    </xf>
    <xf numFmtId="0" fontId="63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169" fillId="0" borderId="10" xfId="0" applyFont="1" applyBorder="1" applyAlignment="1">
      <alignment horizontal="left" vertical="center" wrapText="1"/>
    </xf>
    <xf numFmtId="0" fontId="169" fillId="0" borderId="0" xfId="0" applyFont="1" applyAlignment="1">
      <alignment horizontal="center" vertical="center" wrapText="1"/>
    </xf>
    <xf numFmtId="0" fontId="62" fillId="0" borderId="0" xfId="57" applyFont="1">
      <alignment/>
      <protection/>
    </xf>
    <xf numFmtId="0" fontId="58" fillId="0" borderId="1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8" fillId="0" borderId="1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33" fillId="0" borderId="10" xfId="0" applyFont="1" applyBorder="1" applyAlignment="1">
      <alignment horizontal="left" vertical="top" wrapText="1"/>
    </xf>
    <xf numFmtId="0" fontId="3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7" fillId="0" borderId="10" xfId="0" applyFont="1" applyFill="1" applyBorder="1" applyAlignment="1">
      <alignment horizontal="center" vertical="top" wrapText="1"/>
    </xf>
    <xf numFmtId="0" fontId="79" fillId="34" borderId="10" xfId="0" applyFont="1" applyFill="1" applyBorder="1" applyAlignment="1" quotePrefix="1">
      <alignment horizontal="center" vertical="top" wrapText="1"/>
    </xf>
    <xf numFmtId="0" fontId="84" fillId="0" borderId="10" xfId="0" applyFont="1" applyBorder="1" applyAlignment="1" quotePrefix="1">
      <alignment horizontal="center" vertical="top" wrapText="1"/>
    </xf>
    <xf numFmtId="0" fontId="84" fillId="34" borderId="10" xfId="0" applyFont="1" applyFill="1" applyBorder="1" applyAlignment="1" quotePrefix="1">
      <alignment horizontal="center" vertical="top" wrapText="1"/>
    </xf>
    <xf numFmtId="0" fontId="69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0" fontId="4" fillId="0" borderId="0" xfId="56" applyFont="1" applyFill="1" applyBorder="1" applyAlignment="1">
      <alignment horizontal="center" vertical="top" wrapText="1"/>
      <protection/>
    </xf>
    <xf numFmtId="0" fontId="85" fillId="0" borderId="10" xfId="0" applyFont="1" applyBorder="1" applyAlignment="1" quotePrefix="1">
      <alignment horizontal="center" vertical="top" wrapText="1"/>
    </xf>
    <xf numFmtId="0" fontId="85" fillId="0" borderId="10" xfId="0" applyFont="1" applyBorder="1" applyAlignment="1" quotePrefix="1">
      <alignment horizontal="left" vertical="top" wrapText="1"/>
    </xf>
    <xf numFmtId="0" fontId="86" fillId="0" borderId="10" xfId="0" applyFont="1" applyBorder="1" applyAlignment="1" quotePrefix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86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79" fillId="0" borderId="10" xfId="0" applyFont="1" applyBorder="1" applyAlignment="1" quotePrefix="1">
      <alignment horizontal="center" vertical="center" wrapText="1"/>
    </xf>
    <xf numFmtId="0" fontId="69" fillId="0" borderId="0" xfId="0" applyFont="1" applyAlignment="1">
      <alignment vertical="center" wrapText="1"/>
    </xf>
    <xf numFmtId="0" fontId="69" fillId="0" borderId="10" xfId="0" applyFont="1" applyBorder="1" applyAlignment="1">
      <alignment horizontal="left"/>
    </xf>
    <xf numFmtId="0" fontId="69" fillId="0" borderId="1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top" wrapText="1"/>
    </xf>
    <xf numFmtId="0" fontId="68" fillId="0" borderId="15" xfId="0" applyFont="1" applyBorder="1" applyAlignment="1">
      <alignment horizontal="left" vertical="top" wrapText="1"/>
    </xf>
    <xf numFmtId="0" fontId="69" fillId="0" borderId="10" xfId="58" applyFont="1" applyBorder="1" applyAlignment="1">
      <alignment horizontal="center"/>
      <protection/>
    </xf>
    <xf numFmtId="0" fontId="78" fillId="0" borderId="10" xfId="0" applyFont="1" applyBorder="1" applyAlignment="1" quotePrefix="1">
      <alignment horizontal="center" vertical="top" wrapText="1"/>
    </xf>
    <xf numFmtId="0" fontId="47" fillId="34" borderId="10" xfId="0" applyFont="1" applyFill="1" applyBorder="1" applyAlignment="1">
      <alignment horizontal="center"/>
    </xf>
    <xf numFmtId="0" fontId="5" fillId="0" borderId="0" xfId="58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4" fillId="0" borderId="10" xfId="58" applyFont="1" applyBorder="1" applyAlignment="1">
      <alignment horizontal="center" vertical="top" wrapText="1"/>
      <protection/>
    </xf>
    <xf numFmtId="0" fontId="57" fillId="0" borderId="0" xfId="58" applyFont="1">
      <alignment/>
      <protection/>
    </xf>
    <xf numFmtId="0" fontId="4" fillId="0" borderId="0" xfId="58" applyFont="1" applyBorder="1">
      <alignment/>
      <protection/>
    </xf>
    <xf numFmtId="0" fontId="75" fillId="0" borderId="10" xfId="58" applyFont="1" applyBorder="1" applyAlignment="1">
      <alignment horizontal="center" vertical="top" wrapText="1"/>
      <protection/>
    </xf>
    <xf numFmtId="0" fontId="75" fillId="0" borderId="10" xfId="58" applyFont="1" applyBorder="1" applyAlignment="1">
      <alignment horizontal="left" vertical="top" wrapText="1"/>
      <protection/>
    </xf>
    <xf numFmtId="0" fontId="57" fillId="0" borderId="10" xfId="58" applyFont="1" applyBorder="1" applyAlignment="1">
      <alignment horizontal="center"/>
      <protection/>
    </xf>
    <xf numFmtId="0" fontId="57" fillId="0" borderId="10" xfId="58" applyFont="1" applyBorder="1" applyAlignment="1">
      <alignment horizontal="center" vertical="center"/>
      <protection/>
    </xf>
    <xf numFmtId="0" fontId="4" fillId="0" borderId="10" xfId="58" applyFont="1" applyBorder="1" applyAlignment="1">
      <alignment horizontal="center"/>
      <protection/>
    </xf>
    <xf numFmtId="0" fontId="57" fillId="0" borderId="10" xfId="58" applyFont="1" applyBorder="1" applyAlignment="1">
      <alignment horizontal="left"/>
      <protection/>
    </xf>
    <xf numFmtId="0" fontId="0" fillId="0" borderId="0" xfId="58" applyBorder="1" applyAlignment="1">
      <alignment horizontal="center"/>
      <protection/>
    </xf>
    <xf numFmtId="0" fontId="90" fillId="0" borderId="0" xfId="58" applyFont="1" applyAlignment="1">
      <alignment horizontal="center"/>
      <protection/>
    </xf>
    <xf numFmtId="0" fontId="4" fillId="0" borderId="0" xfId="58" applyFont="1" applyAlignment="1">
      <alignment horizontal="left"/>
      <protection/>
    </xf>
    <xf numFmtId="0" fontId="4" fillId="0" borderId="0" xfId="58" applyFont="1" applyAlignment="1">
      <alignment vertical="top" wrapText="1"/>
      <protection/>
    </xf>
    <xf numFmtId="0" fontId="4" fillId="0" borderId="0" xfId="58" applyFont="1" applyAlignment="1">
      <alignment horizontal="left" vertical="top" wrapText="1"/>
      <protection/>
    </xf>
    <xf numFmtId="0" fontId="4" fillId="0" borderId="0" xfId="58" applyFont="1" applyAlignment="1">
      <alignment horizontal="center" vertical="top" wrapText="1"/>
      <protection/>
    </xf>
    <xf numFmtId="0" fontId="4" fillId="0" borderId="0" xfId="58" applyFont="1" applyBorder="1" applyAlignment="1">
      <alignment horizontal="center"/>
      <protection/>
    </xf>
    <xf numFmtId="0" fontId="57" fillId="0" borderId="0" xfId="58" applyFont="1" applyBorder="1" applyAlignment="1">
      <alignment horizontal="left"/>
      <protection/>
    </xf>
    <xf numFmtId="0" fontId="57" fillId="0" borderId="0" xfId="58" applyFont="1" applyBorder="1" applyAlignment="1">
      <alignment horizontal="center" vertical="center"/>
      <protection/>
    </xf>
    <xf numFmtId="0" fontId="4" fillId="0" borderId="17" xfId="58" applyFont="1" applyFill="1" applyBorder="1" applyAlignment="1">
      <alignment horizontal="center" vertical="top" wrapText="1"/>
      <protection/>
    </xf>
    <xf numFmtId="0" fontId="4" fillId="0" borderId="21" xfId="58" applyFont="1" applyFill="1" applyBorder="1" applyAlignment="1">
      <alignment horizontal="center" vertical="top" wrapText="1"/>
      <protection/>
    </xf>
    <xf numFmtId="0" fontId="4" fillId="0" borderId="11" xfId="58" applyFont="1" applyBorder="1" applyAlignment="1">
      <alignment horizontal="center" vertical="top" wrapText="1"/>
      <protection/>
    </xf>
    <xf numFmtId="0" fontId="58" fillId="0" borderId="10" xfId="58" applyFont="1" applyBorder="1" applyAlignment="1">
      <alignment horizontal="center" vertical="top" wrapText="1"/>
      <protection/>
    </xf>
    <xf numFmtId="0" fontId="58" fillId="0" borderId="10" xfId="58" applyFont="1" applyBorder="1" applyAlignment="1">
      <alignment horizontal="left" vertical="top" wrapText="1"/>
      <protection/>
    </xf>
    <xf numFmtId="0" fontId="58" fillId="0" borderId="12" xfId="58" applyFont="1" applyBorder="1" applyAlignment="1">
      <alignment horizontal="center" vertical="top" wrapText="1"/>
      <protection/>
    </xf>
    <xf numFmtId="0" fontId="58" fillId="0" borderId="11" xfId="58" applyFont="1" applyBorder="1" applyAlignment="1">
      <alignment horizontal="center" vertical="top" wrapText="1"/>
      <protection/>
    </xf>
    <xf numFmtId="0" fontId="57" fillId="0" borderId="12" xfId="58" applyFont="1" applyBorder="1" applyAlignment="1">
      <alignment horizontal="center"/>
      <protection/>
    </xf>
    <xf numFmtId="0" fontId="57" fillId="0" borderId="11" xfId="58" applyFont="1" applyBorder="1" applyAlignment="1">
      <alignment horizontal="center"/>
      <protection/>
    </xf>
    <xf numFmtId="0" fontId="4" fillId="0" borderId="20" xfId="0" applyFont="1" applyBorder="1" applyAlignment="1">
      <alignment horizontal="center" vertical="top" wrapText="1"/>
    </xf>
    <xf numFmtId="0" fontId="57" fillId="0" borderId="10" xfId="58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4" fillId="0" borderId="10" xfId="58" applyFont="1" applyBorder="1" applyAlignment="1">
      <alignment horizontal="center" vertical="center" wrapText="1"/>
      <protection/>
    </xf>
    <xf numFmtId="0" fontId="57" fillId="0" borderId="0" xfId="58" applyFont="1" applyAlignment="1">
      <alignment horizontal="center"/>
      <protection/>
    </xf>
    <xf numFmtId="0" fontId="57" fillId="0" borderId="0" xfId="58" applyFont="1" applyAlignment="1">
      <alignment horizontal="left"/>
      <protection/>
    </xf>
    <xf numFmtId="0" fontId="67" fillId="0" borderId="10" xfId="0" applyFont="1" applyBorder="1" applyAlignment="1">
      <alignment horizontal="center" vertical="top" wrapText="1"/>
    </xf>
    <xf numFmtId="0" fontId="68" fillId="0" borderId="10" xfId="0" applyFont="1" applyBorder="1" applyAlignment="1" quotePrefix="1">
      <alignment horizontal="left" vertical="top" wrapText="1"/>
    </xf>
    <xf numFmtId="0" fontId="4" fillId="0" borderId="10" xfId="58" applyFont="1" applyBorder="1" applyAlignment="1">
      <alignment horizontal="center" vertical="center"/>
      <protection/>
    </xf>
    <xf numFmtId="0" fontId="68" fillId="0" borderId="10" xfId="0" applyFont="1" applyBorder="1" applyAlignment="1" quotePrefix="1">
      <alignment horizontal="center" vertical="center" wrapText="1"/>
    </xf>
    <xf numFmtId="0" fontId="67" fillId="0" borderId="10" xfId="0" applyFont="1" applyBorder="1" applyAlignment="1" quotePrefix="1">
      <alignment horizontal="left" vertical="center" wrapText="1"/>
    </xf>
    <xf numFmtId="0" fontId="57" fillId="34" borderId="10" xfId="0" applyFont="1" applyFill="1" applyBorder="1" applyAlignment="1">
      <alignment horizontal="center"/>
    </xf>
    <xf numFmtId="0" fontId="47" fillId="34" borderId="10" xfId="56" applyFont="1" applyFill="1" applyBorder="1" applyAlignment="1">
      <alignment horizontal="center" vertical="center" wrapText="1"/>
      <protection/>
    </xf>
    <xf numFmtId="0" fontId="47" fillId="0" borderId="10" xfId="56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top" wrapText="1"/>
    </xf>
    <xf numFmtId="0" fontId="47" fillId="0" borderId="0" xfId="56" applyFont="1" applyBorder="1" applyAlignment="1">
      <alignment/>
      <protection/>
    </xf>
    <xf numFmtId="0" fontId="47" fillId="34" borderId="10" xfId="56" applyFont="1" applyFill="1" applyBorder="1" applyAlignment="1">
      <alignment horizontal="center" vertical="center"/>
      <protection/>
    </xf>
    <xf numFmtId="0" fontId="6" fillId="0" borderId="0" xfId="56" applyFont="1" applyBorder="1" applyAlignment="1">
      <alignment horizontal="left"/>
      <protection/>
    </xf>
    <xf numFmtId="0" fontId="2" fillId="0" borderId="0" xfId="56" applyFont="1" applyBorder="1" applyAlignment="1">
      <alignment horizontal="left"/>
      <protection/>
    </xf>
    <xf numFmtId="0" fontId="47" fillId="0" borderId="0" xfId="56" applyFont="1" applyAlignment="1">
      <alignment horizontal="left"/>
      <protection/>
    </xf>
    <xf numFmtId="0" fontId="79" fillId="0" borderId="10" xfId="0" applyFont="1" applyBorder="1" applyAlignment="1">
      <alignment horizontal="left" vertical="top" wrapText="1"/>
    </xf>
    <xf numFmtId="0" fontId="4" fillId="0" borderId="0" xfId="57" applyFont="1" applyAlignment="1">
      <alignment horizontal="left"/>
      <protection/>
    </xf>
    <xf numFmtId="0" fontId="4" fillId="0" borderId="0" xfId="58" applyFont="1" applyAlignment="1">
      <alignment vertical="center" wrapText="1"/>
      <protection/>
    </xf>
    <xf numFmtId="0" fontId="157" fillId="0" borderId="0" xfId="0" applyFont="1" applyAlignment="1">
      <alignment vertical="center"/>
    </xf>
    <xf numFmtId="0" fontId="174" fillId="0" borderId="10" xfId="0" applyFont="1" applyBorder="1" applyAlignment="1">
      <alignment vertical="center" wrapText="1"/>
    </xf>
    <xf numFmtId="0" fontId="174" fillId="0" borderId="10" xfId="0" applyFont="1" applyBorder="1" applyAlignment="1">
      <alignment horizontal="left" vertical="center" wrapText="1"/>
    </xf>
    <xf numFmtId="0" fontId="174" fillId="0" borderId="0" xfId="0" applyFont="1" applyAlignment="1">
      <alignment vertical="center"/>
    </xf>
    <xf numFmtId="0" fontId="174" fillId="0" borderId="0" xfId="0" applyFont="1" applyAlignment="1">
      <alignment horizontal="left" vertical="center" wrapText="1"/>
    </xf>
    <xf numFmtId="0" fontId="69" fillId="0" borderId="0" xfId="0" applyFont="1" applyAlignment="1">
      <alignment vertical="center"/>
    </xf>
    <xf numFmtId="0" fontId="174" fillId="0" borderId="10" xfId="0" applyFont="1" applyBorder="1" applyAlignment="1">
      <alignment horizontal="left" vertical="center"/>
    </xf>
    <xf numFmtId="0" fontId="175" fillId="0" borderId="10" xfId="52" applyFont="1" applyBorder="1" applyAlignment="1" applyProtection="1">
      <alignment horizontal="left" vertical="center" wrapText="1"/>
      <protection/>
    </xf>
    <xf numFmtId="0" fontId="157" fillId="0" borderId="10" xfId="0" applyFont="1" applyBorder="1" applyAlignment="1">
      <alignment horizontal="center" vertical="center" wrapText="1"/>
    </xf>
    <xf numFmtId="0" fontId="157" fillId="0" borderId="10" xfId="0" applyFont="1" applyBorder="1" applyAlignment="1">
      <alignment horizontal="left" vertical="center" wrapText="1"/>
    </xf>
    <xf numFmtId="0" fontId="157" fillId="0" borderId="12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157" fillId="0" borderId="10" xfId="0" applyFont="1" applyBorder="1" applyAlignment="1">
      <alignment vertical="center" wrapText="1"/>
    </xf>
    <xf numFmtId="0" fontId="176" fillId="0" borderId="10" xfId="0" applyFont="1" applyBorder="1" applyAlignment="1">
      <alignment horizontal="left" vertical="center" wrapText="1"/>
    </xf>
    <xf numFmtId="0" fontId="176" fillId="0" borderId="10" xfId="0" applyFont="1" applyBorder="1" applyAlignment="1">
      <alignment horizontal="center" vertical="center" wrapText="1"/>
    </xf>
    <xf numFmtId="0" fontId="176" fillId="0" borderId="12" xfId="0" applyFont="1" applyBorder="1" applyAlignment="1">
      <alignment horizontal="center" vertical="center" wrapText="1"/>
    </xf>
    <xf numFmtId="0" fontId="17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9" fillId="34" borderId="12" xfId="0" applyFont="1" applyFill="1" applyBorder="1" applyAlignment="1">
      <alignment horizontal="center"/>
    </xf>
    <xf numFmtId="2" fontId="69" fillId="34" borderId="10" xfId="0" applyNumberFormat="1" applyFont="1" applyFill="1" applyBorder="1" applyAlignment="1">
      <alignment horizontal="center"/>
    </xf>
    <xf numFmtId="0" fontId="69" fillId="34" borderId="0" xfId="0" applyFont="1" applyFill="1" applyAlignment="1">
      <alignment/>
    </xf>
    <xf numFmtId="0" fontId="69" fillId="33" borderId="0" xfId="0" applyFont="1" applyFill="1" applyAlignment="1">
      <alignment/>
    </xf>
    <xf numFmtId="0" fontId="47" fillId="34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top" wrapText="1"/>
    </xf>
    <xf numFmtId="0" fontId="47" fillId="34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4" borderId="12" xfId="0" applyFont="1" applyFill="1" applyBorder="1" applyAlignment="1">
      <alignment horizontal="center"/>
    </xf>
    <xf numFmtId="2" fontId="57" fillId="34" borderId="10" xfId="0" applyNumberFormat="1" applyFont="1" applyFill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0" fontId="57" fillId="34" borderId="10" xfId="0" applyFont="1" applyFill="1" applyBorder="1" applyAlignment="1">
      <alignment horizontal="center" wrapText="1"/>
    </xf>
    <xf numFmtId="0" fontId="57" fillId="33" borderId="0" xfId="0" applyFont="1" applyFill="1" applyAlignment="1">
      <alignment wrapText="1"/>
    </xf>
    <xf numFmtId="0" fontId="57" fillId="33" borderId="0" xfId="0" applyFont="1" applyFill="1" applyAlignment="1">
      <alignment vertical="top"/>
    </xf>
    <xf numFmtId="0" fontId="0" fillId="0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16" fillId="34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wrapText="1"/>
    </xf>
    <xf numFmtId="0" fontId="57" fillId="34" borderId="1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41" fillId="0" borderId="0" xfId="56" applyFont="1" applyAlignment="1">
      <alignment horizontal="center"/>
      <protection/>
    </xf>
    <xf numFmtId="0" fontId="38" fillId="0" borderId="10" xfId="56" applyFont="1" applyBorder="1" applyAlignment="1">
      <alignment horizontal="center" vertical="center" wrapText="1"/>
      <protection/>
    </xf>
    <xf numFmtId="0" fontId="176" fillId="0" borderId="0" xfId="56" applyFont="1">
      <alignment/>
      <protection/>
    </xf>
    <xf numFmtId="0" fontId="61" fillId="0" borderId="10" xfId="56" applyFont="1" applyBorder="1" applyAlignment="1">
      <alignment horizontal="center" vertical="center" wrapText="1"/>
      <protection/>
    </xf>
    <xf numFmtId="2" fontId="61" fillId="0" borderId="10" xfId="56" applyNumberFormat="1" applyFont="1" applyBorder="1" applyAlignment="1">
      <alignment horizontal="center" vertical="center" wrapText="1"/>
      <protection/>
    </xf>
    <xf numFmtId="0" fontId="41" fillId="0" borderId="0" xfId="56" applyFont="1" applyAlignment="1">
      <alignment horizontal="center" vertical="center"/>
      <protection/>
    </xf>
    <xf numFmtId="0" fontId="176" fillId="0" borderId="10" xfId="56" applyFont="1" applyBorder="1" applyAlignment="1">
      <alignment horizontal="center" vertical="center"/>
      <protection/>
    </xf>
    <xf numFmtId="0" fontId="176" fillId="0" borderId="0" xfId="56" applyFont="1" applyAlignment="1">
      <alignment vertical="center"/>
      <protection/>
    </xf>
    <xf numFmtId="0" fontId="176" fillId="0" borderId="0" xfId="56" applyFont="1" applyBorder="1" applyAlignment="1">
      <alignment vertical="center"/>
      <protection/>
    </xf>
    <xf numFmtId="0" fontId="176" fillId="0" borderId="10" xfId="56" applyFont="1" applyBorder="1" applyAlignment="1">
      <alignment vertical="center"/>
      <protection/>
    </xf>
    <xf numFmtId="0" fontId="157" fillId="0" borderId="10" xfId="56" applyFont="1" applyBorder="1" applyAlignment="1">
      <alignment vertical="center"/>
      <protection/>
    </xf>
    <xf numFmtId="2" fontId="176" fillId="0" borderId="10" xfId="56" applyNumberFormat="1" applyFont="1" applyBorder="1" applyAlignment="1">
      <alignment horizontal="center" vertical="center"/>
      <protection/>
    </xf>
    <xf numFmtId="0" fontId="95" fillId="0" borderId="10" xfId="56" applyFont="1" applyBorder="1" applyAlignment="1">
      <alignment horizontal="center" vertical="top" wrapText="1"/>
      <protection/>
    </xf>
    <xf numFmtId="0" fontId="96" fillId="0" borderId="0" xfId="56" applyFont="1">
      <alignment/>
      <protection/>
    </xf>
    <xf numFmtId="0" fontId="96" fillId="0" borderId="0" xfId="56" applyFont="1" applyBorder="1">
      <alignment/>
      <protection/>
    </xf>
    <xf numFmtId="0" fontId="61" fillId="0" borderId="10" xfId="56" applyFont="1" applyBorder="1" applyAlignment="1">
      <alignment horizontal="center"/>
      <protection/>
    </xf>
    <xf numFmtId="0" fontId="61" fillId="0" borderId="10" xfId="56" applyFont="1" applyBorder="1" applyAlignment="1">
      <alignment horizontal="center" wrapText="1"/>
      <protection/>
    </xf>
    <xf numFmtId="0" fontId="61" fillId="0" borderId="0" xfId="56" applyFont="1" applyBorder="1">
      <alignment/>
      <protection/>
    </xf>
    <xf numFmtId="0" fontId="61" fillId="0" borderId="10" xfId="56" applyFont="1" applyBorder="1">
      <alignment/>
      <protection/>
    </xf>
    <xf numFmtId="0" fontId="61" fillId="0" borderId="0" xfId="56" applyFont="1">
      <alignment/>
      <protection/>
    </xf>
    <xf numFmtId="0" fontId="38" fillId="0" borderId="10" xfId="56" applyFont="1" applyBorder="1">
      <alignment/>
      <protection/>
    </xf>
    <xf numFmtId="0" fontId="61" fillId="0" borderId="10" xfId="56" applyFont="1" applyBorder="1" applyAlignment="1">
      <alignment horizontal="left"/>
      <protection/>
    </xf>
    <xf numFmtId="0" fontId="11" fillId="0" borderId="0" xfId="59" applyFont="1" applyAlignment="1">
      <alignment vertical="center" wrapText="1"/>
      <protection/>
    </xf>
    <xf numFmtId="0" fontId="49" fillId="0" borderId="10" xfId="59" applyFont="1" applyBorder="1" applyAlignment="1">
      <alignment horizontal="center" vertical="center" wrapText="1"/>
      <protection/>
    </xf>
    <xf numFmtId="0" fontId="49" fillId="0" borderId="10" xfId="59" applyFont="1" applyBorder="1" applyAlignment="1">
      <alignment horizontal="left" vertical="center" wrapText="1"/>
      <protection/>
    </xf>
    <xf numFmtId="0" fontId="49" fillId="0" borderId="10" xfId="59" applyFont="1" applyFill="1" applyBorder="1" applyAlignment="1">
      <alignment horizontal="center" vertical="center" wrapText="1"/>
      <protection/>
    </xf>
    <xf numFmtId="0" fontId="6" fillId="0" borderId="0" xfId="59" applyFont="1" applyAlignment="1">
      <alignment vertical="center" wrapText="1"/>
      <protection/>
    </xf>
    <xf numFmtId="0" fontId="90" fillId="0" borderId="10" xfId="59" applyFont="1" applyFill="1" applyBorder="1" applyAlignment="1">
      <alignment horizontal="center" vertical="center" wrapText="1"/>
      <protection/>
    </xf>
    <xf numFmtId="0" fontId="90" fillId="0" borderId="10" xfId="59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0" xfId="59" applyFont="1" applyAlignment="1">
      <alignment vertical="center" wrapText="1"/>
      <protection/>
    </xf>
    <xf numFmtId="0" fontId="60" fillId="0" borderId="0" xfId="59" applyFont="1" applyAlignment="1">
      <alignment vertical="center" wrapText="1"/>
      <protection/>
    </xf>
    <xf numFmtId="2" fontId="60" fillId="0" borderId="10" xfId="59" applyNumberFormat="1" applyFont="1" applyFill="1" applyBorder="1" applyAlignment="1">
      <alignment horizontal="center" vertical="center" wrapText="1"/>
      <protection/>
    </xf>
    <xf numFmtId="2" fontId="60" fillId="0" borderId="10" xfId="59" applyNumberFormat="1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left" vertical="center" wrapText="1"/>
      <protection/>
    </xf>
    <xf numFmtId="2" fontId="57" fillId="0" borderId="10" xfId="59" applyNumberFormat="1" applyFont="1" applyFill="1" applyBorder="1" applyAlignment="1">
      <alignment horizontal="center" vertical="center" wrapText="1"/>
      <protection/>
    </xf>
    <xf numFmtId="2" fontId="57" fillId="0" borderId="10" xfId="59" applyNumberFormat="1" applyFont="1" applyBorder="1" applyAlignment="1">
      <alignment horizontal="center" vertical="center" wrapText="1"/>
      <protection/>
    </xf>
    <xf numFmtId="0" fontId="57" fillId="0" borderId="0" xfId="59" applyFont="1" applyAlignment="1">
      <alignment vertical="center" wrapText="1"/>
      <protection/>
    </xf>
    <xf numFmtId="0" fontId="4" fillId="0" borderId="10" xfId="59" applyFont="1" applyBorder="1" applyAlignment="1" quotePrefix="1">
      <alignment horizontal="center" vertical="center" wrapText="1"/>
      <protection/>
    </xf>
    <xf numFmtId="0" fontId="58" fillId="0" borderId="12" xfId="59" applyFont="1" applyFill="1" applyBorder="1" applyAlignment="1">
      <alignment horizontal="center" vertical="center" wrapText="1"/>
      <protection/>
    </xf>
    <xf numFmtId="0" fontId="58" fillId="0" borderId="16" xfId="59" applyFont="1" applyFill="1" applyBorder="1" applyAlignment="1">
      <alignment horizontal="center" vertical="center" wrapText="1"/>
      <protection/>
    </xf>
    <xf numFmtId="0" fontId="58" fillId="0" borderId="13" xfId="59" applyFont="1" applyFill="1" applyBorder="1" applyAlignment="1">
      <alignment horizontal="center" vertical="center" wrapText="1"/>
      <protection/>
    </xf>
    <xf numFmtId="0" fontId="58" fillId="0" borderId="12" xfId="59" applyFont="1" applyBorder="1" applyAlignment="1">
      <alignment horizontal="center" vertical="center" wrapText="1"/>
      <protection/>
    </xf>
    <xf numFmtId="0" fontId="58" fillId="0" borderId="16" xfId="59" applyFont="1" applyBorder="1" applyAlignment="1">
      <alignment horizontal="center" vertical="center" wrapText="1"/>
      <protection/>
    </xf>
    <xf numFmtId="0" fontId="58" fillId="0" borderId="13" xfId="59" applyFont="1" applyBorder="1" applyAlignment="1">
      <alignment horizontal="center" vertical="center" wrapText="1"/>
      <protection/>
    </xf>
    <xf numFmtId="0" fontId="58" fillId="0" borderId="0" xfId="59" applyFont="1" applyAlignment="1">
      <alignment vertical="center" wrapText="1"/>
      <protection/>
    </xf>
    <xf numFmtId="0" fontId="58" fillId="0" borderId="0" xfId="59" applyFont="1" applyBorder="1" applyAlignment="1">
      <alignment vertical="center" wrapText="1"/>
      <protection/>
    </xf>
    <xf numFmtId="0" fontId="58" fillId="0" borderId="10" xfId="59" applyFont="1" applyBorder="1" applyAlignment="1">
      <alignment horizontal="center" vertical="center" wrapText="1"/>
      <protection/>
    </xf>
    <xf numFmtId="0" fontId="58" fillId="0" borderId="10" xfId="59" applyFont="1" applyBorder="1" applyAlignment="1">
      <alignment horizontal="left" vertical="center" wrapText="1"/>
      <protection/>
    </xf>
    <xf numFmtId="0" fontId="4" fillId="0" borderId="0" xfId="59" applyFont="1" applyAlignment="1">
      <alignment horizontal="left" vertical="center"/>
      <protection/>
    </xf>
    <xf numFmtId="0" fontId="4" fillId="0" borderId="0" xfId="59" applyFont="1" applyAlignment="1">
      <alignment vertical="center"/>
      <protection/>
    </xf>
    <xf numFmtId="0" fontId="57" fillId="0" borderId="0" xfId="59" applyFont="1" applyAlignment="1">
      <alignment horizontal="left" vertical="center"/>
      <protection/>
    </xf>
    <xf numFmtId="0" fontId="57" fillId="0" borderId="0" xfId="59" applyFont="1" applyFill="1" applyAlignment="1">
      <alignment horizontal="center" vertical="center"/>
      <protection/>
    </xf>
    <xf numFmtId="0" fontId="57" fillId="0" borderId="0" xfId="59" applyFont="1" applyAlignment="1">
      <alignment horizontal="center" vertical="center"/>
      <protection/>
    </xf>
    <xf numFmtId="0" fontId="57" fillId="0" borderId="0" xfId="59" applyFont="1" applyAlignment="1">
      <alignment vertical="center"/>
      <protection/>
    </xf>
    <xf numFmtId="0" fontId="4" fillId="0" borderId="0" xfId="59" applyFont="1" applyFill="1" applyAlignment="1">
      <alignment horizontal="center" vertical="center"/>
      <protection/>
    </xf>
    <xf numFmtId="0" fontId="54" fillId="0" borderId="0" xfId="58" applyFont="1" applyAlignment="1">
      <alignment horizontal="left"/>
      <protection/>
    </xf>
    <xf numFmtId="0" fontId="51" fillId="0" borderId="0" xfId="58" applyFont="1" applyAlignment="1">
      <alignment horizontal="left"/>
      <protection/>
    </xf>
    <xf numFmtId="0" fontId="69" fillId="34" borderId="12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62" fillId="0" borderId="10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57" fillId="0" borderId="0" xfId="0" applyFont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57" fillId="0" borderId="12" xfId="0" applyNumberFormat="1" applyFont="1" applyBorder="1" applyAlignment="1">
      <alignment horizontal="center"/>
    </xf>
    <xf numFmtId="2" fontId="57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8" fillId="0" borderId="10" xfId="0" applyFont="1" applyBorder="1" applyAlignment="1" quotePrefix="1">
      <alignment horizontal="center" vertical="top" wrapText="1"/>
    </xf>
    <xf numFmtId="0" fontId="157" fillId="0" borderId="10" xfId="56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8" fillId="0" borderId="12" xfId="0" applyFont="1" applyBorder="1" applyAlignment="1" quotePrefix="1">
      <alignment horizontal="center" vertical="top" wrapText="1"/>
    </xf>
    <xf numFmtId="0" fontId="58" fillId="0" borderId="13" xfId="0" applyFont="1" applyBorder="1" applyAlignment="1" quotePrefix="1">
      <alignment horizontal="center" vertical="top" wrapText="1"/>
    </xf>
    <xf numFmtId="0" fontId="58" fillId="0" borderId="16" xfId="0" applyFont="1" applyBorder="1" applyAlignment="1" quotePrefix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center" vertical="top" wrapText="1"/>
    </xf>
    <xf numFmtId="0" fontId="5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2" fontId="57" fillId="0" borderId="10" xfId="0" applyNumberFormat="1" applyFont="1" applyBorder="1" applyAlignment="1">
      <alignment horizontal="left" vertical="center" wrapText="1"/>
    </xf>
    <xf numFmtId="2" fontId="57" fillId="0" borderId="12" xfId="0" applyNumberFormat="1" applyFont="1" applyBorder="1" applyAlignment="1">
      <alignment horizontal="center" vertical="center" wrapText="1"/>
    </xf>
    <xf numFmtId="2" fontId="57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177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2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left" vertical="center"/>
    </xf>
    <xf numFmtId="0" fontId="59" fillId="0" borderId="12" xfId="58" applyFont="1" applyBorder="1" applyAlignment="1">
      <alignment horizontal="left" vertical="center" wrapText="1"/>
      <protection/>
    </xf>
    <xf numFmtId="0" fontId="59" fillId="0" borderId="13" xfId="58" applyFont="1" applyBorder="1" applyAlignment="1">
      <alignment horizontal="left" vertical="center" wrapText="1"/>
      <protection/>
    </xf>
    <xf numFmtId="0" fontId="49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4" fillId="0" borderId="10" xfId="60" applyFont="1" applyBorder="1" applyAlignment="1">
      <alignment horizontal="center" vertical="top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top" wrapText="1"/>
      <protection/>
    </xf>
    <xf numFmtId="0" fontId="4" fillId="0" borderId="22" xfId="60" applyFont="1" applyBorder="1" applyAlignment="1">
      <alignment horizontal="center" vertical="top" wrapText="1"/>
      <protection/>
    </xf>
    <xf numFmtId="0" fontId="4" fillId="0" borderId="23" xfId="60" applyFont="1" applyBorder="1" applyAlignment="1">
      <alignment horizontal="center" vertical="top" wrapText="1"/>
      <protection/>
    </xf>
    <xf numFmtId="0" fontId="4" fillId="0" borderId="20" xfId="60" applyFont="1" applyBorder="1" applyAlignment="1">
      <alignment horizontal="center" vertical="top" wrapText="1"/>
      <protection/>
    </xf>
    <xf numFmtId="0" fontId="4" fillId="0" borderId="14" xfId="60" applyFont="1" applyBorder="1" applyAlignment="1">
      <alignment horizontal="center" vertical="top" wrapText="1"/>
      <protection/>
    </xf>
    <xf numFmtId="0" fontId="4" fillId="0" borderId="24" xfId="60" applyFont="1" applyBorder="1" applyAlignment="1">
      <alignment horizontal="center" vertical="top" wrapText="1"/>
      <protection/>
    </xf>
    <xf numFmtId="0" fontId="62" fillId="0" borderId="0" xfId="58" applyFont="1" applyAlignment="1">
      <alignment horizontal="center"/>
      <protection/>
    </xf>
    <xf numFmtId="0" fontId="65" fillId="0" borderId="0" xfId="58" applyFont="1" applyAlignment="1">
      <alignment horizontal="center"/>
      <protection/>
    </xf>
    <xf numFmtId="0" fontId="64" fillId="0" borderId="0" xfId="58" applyFont="1" applyAlignment="1">
      <alignment horizontal="center"/>
      <protection/>
    </xf>
    <xf numFmtId="0" fontId="4" fillId="0" borderId="0" xfId="60" applyFont="1" applyAlignment="1">
      <alignment horizontal="left"/>
      <protection/>
    </xf>
    <xf numFmtId="0" fontId="58" fillId="0" borderId="14" xfId="60" applyFont="1" applyBorder="1" applyAlignment="1">
      <alignment horizontal="center"/>
      <protection/>
    </xf>
    <xf numFmtId="0" fontId="48" fillId="0" borderId="0" xfId="0" applyFont="1" applyAlignment="1">
      <alignment horizontal="center" vertical="center" wrapText="1"/>
    </xf>
    <xf numFmtId="0" fontId="57" fillId="0" borderId="23" xfId="60" applyFont="1" applyBorder="1" applyAlignment="1">
      <alignment horizontal="center" vertical="center" wrapText="1"/>
      <protection/>
    </xf>
    <xf numFmtId="0" fontId="57" fillId="0" borderId="24" xfId="60" applyFont="1" applyBorder="1" applyAlignment="1">
      <alignment horizontal="center" vertical="center" wrapText="1"/>
      <protection/>
    </xf>
    <xf numFmtId="2" fontId="57" fillId="0" borderId="18" xfId="60" applyNumberFormat="1" applyFont="1" applyBorder="1" applyAlignment="1">
      <alignment horizontal="center" vertical="center" wrapText="1"/>
      <protection/>
    </xf>
    <xf numFmtId="2" fontId="57" fillId="0" borderId="15" xfId="60" applyNumberFormat="1" applyFont="1" applyBorder="1" applyAlignment="1">
      <alignment horizontal="center" vertical="center" wrapText="1"/>
      <protection/>
    </xf>
    <xf numFmtId="0" fontId="57" fillId="0" borderId="18" xfId="60" applyFont="1" applyBorder="1" applyAlignment="1">
      <alignment horizontal="center" vertical="center" wrapText="1"/>
      <protection/>
    </xf>
    <xf numFmtId="0" fontId="57" fillId="0" borderId="15" xfId="60" applyFont="1" applyBorder="1" applyAlignment="1">
      <alignment horizontal="center" vertical="center" wrapText="1"/>
      <protection/>
    </xf>
    <xf numFmtId="14" fontId="57" fillId="0" borderId="18" xfId="60" applyNumberFormat="1" applyFont="1" applyBorder="1" applyAlignment="1">
      <alignment horizontal="center" vertical="center" wrapText="1"/>
      <protection/>
    </xf>
    <xf numFmtId="14" fontId="57" fillId="0" borderId="15" xfId="60" applyNumberFormat="1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left"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57" fillId="0" borderId="0" xfId="60" applyFont="1" applyAlignment="1">
      <alignment horizontal="left"/>
      <protection/>
    </xf>
    <xf numFmtId="0" fontId="2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58" fillId="0" borderId="14" xfId="0" applyFont="1" applyBorder="1" applyAlignment="1">
      <alignment horizontal="center"/>
    </xf>
    <xf numFmtId="0" fontId="4" fillId="0" borderId="0" xfId="56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" fontId="69" fillId="0" borderId="12" xfId="0" applyNumberFormat="1" applyFont="1" applyBorder="1" applyAlignment="1">
      <alignment horizontal="center"/>
    </xf>
    <xf numFmtId="1" fontId="69" fillId="0" borderId="13" xfId="0" applyNumberFormat="1" applyFont="1" applyBorder="1" applyAlignment="1">
      <alignment horizontal="center"/>
    </xf>
    <xf numFmtId="1" fontId="47" fillId="0" borderId="12" xfId="0" applyNumberFormat="1" applyFont="1" applyBorder="1" applyAlignment="1">
      <alignment horizontal="center"/>
    </xf>
    <xf numFmtId="1" fontId="47" fillId="0" borderId="13" xfId="0" applyNumberFormat="1" applyFont="1" applyBorder="1" applyAlignment="1">
      <alignment horizontal="center"/>
    </xf>
    <xf numFmtId="1" fontId="69" fillId="0" borderId="12" xfId="0" applyNumberFormat="1" applyFont="1" applyFill="1" applyBorder="1" applyAlignment="1">
      <alignment horizontal="center"/>
    </xf>
    <xf numFmtId="1" fontId="69" fillId="0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4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4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 vertical="top" wrapText="1"/>
      <protection/>
    </xf>
    <xf numFmtId="0" fontId="16" fillId="0" borderId="14" xfId="0" applyFont="1" applyBorder="1" applyAlignment="1">
      <alignment horizontal="right"/>
    </xf>
    <xf numFmtId="0" fontId="67" fillId="0" borderId="0" xfId="0" applyFont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45" fillId="0" borderId="19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6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2" fillId="0" borderId="10" xfId="56" applyFont="1" applyBorder="1" applyAlignment="1">
      <alignment horizontal="center" vertical="top" wrapText="1"/>
      <protection/>
    </xf>
    <xf numFmtId="0" fontId="2" fillId="34" borderId="18" xfId="56" applyFont="1" applyFill="1" applyBorder="1" applyAlignment="1">
      <alignment horizontal="center" vertical="top" wrapText="1"/>
      <protection/>
    </xf>
    <xf numFmtId="0" fontId="2" fillId="34" borderId="17" xfId="56" applyFont="1" applyFill="1" applyBorder="1" applyAlignment="1">
      <alignment horizontal="center" vertical="top" wrapText="1"/>
      <protection/>
    </xf>
    <xf numFmtId="0" fontId="2" fillId="34" borderId="15" xfId="56" applyFont="1" applyFill="1" applyBorder="1" applyAlignment="1">
      <alignment horizontal="center" vertical="top" wrapText="1"/>
      <protection/>
    </xf>
    <xf numFmtId="0" fontId="7" fillId="0" borderId="0" xfId="56" applyFont="1" applyBorder="1" applyAlignment="1">
      <alignment horizontal="left"/>
      <protection/>
    </xf>
    <xf numFmtId="0" fontId="2" fillId="0" borderId="18" xfId="56" applyFont="1" applyBorder="1" applyAlignment="1">
      <alignment horizontal="center" vertical="top" wrapText="1"/>
      <protection/>
    </xf>
    <xf numFmtId="0" fontId="2" fillId="0" borderId="17" xfId="56" applyFont="1" applyBorder="1" applyAlignment="1">
      <alignment horizontal="center" vertical="top" wrapText="1"/>
      <protection/>
    </xf>
    <xf numFmtId="0" fontId="2" fillId="0" borderId="15" xfId="56" applyFont="1" applyBorder="1" applyAlignment="1">
      <alignment horizontal="center" vertical="top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72" fillId="0" borderId="0" xfId="58" applyFont="1" applyAlignment="1">
      <alignment horizontal="center"/>
      <protection/>
    </xf>
    <xf numFmtId="0" fontId="73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top" wrapText="1"/>
    </xf>
    <xf numFmtId="0" fontId="48" fillId="0" borderId="0" xfId="0" applyFont="1" applyAlignment="1">
      <alignment horizontal="right"/>
    </xf>
    <xf numFmtId="0" fontId="47" fillId="0" borderId="18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71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/>
    </xf>
    <xf numFmtId="0" fontId="47" fillId="0" borderId="16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7" fillId="0" borderId="19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right"/>
    </xf>
    <xf numFmtId="0" fontId="7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4" fillId="0" borderId="0" xfId="0" applyFont="1" applyAlignment="1">
      <alignment horizontal="center"/>
    </xf>
    <xf numFmtId="0" fontId="74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49" fillId="0" borderId="0" xfId="0" applyFont="1" applyBorder="1" applyAlignment="1">
      <alignment horizontal="right"/>
    </xf>
    <xf numFmtId="0" fontId="165" fillId="0" borderId="10" xfId="0" applyFont="1" applyBorder="1" applyAlignment="1">
      <alignment horizontal="center" vertical="top" wrapText="1"/>
    </xf>
    <xf numFmtId="0" fontId="165" fillId="0" borderId="10" xfId="0" applyFont="1" applyBorder="1" applyAlignment="1">
      <alignment horizontal="left" vertical="top" wrapText="1"/>
    </xf>
    <xf numFmtId="0" fontId="165" fillId="0" borderId="18" xfId="0" applyFont="1" applyBorder="1" applyAlignment="1">
      <alignment horizontal="center" vertical="top" wrapText="1"/>
    </xf>
    <xf numFmtId="0" fontId="165" fillId="0" borderId="17" xfId="0" applyFont="1" applyBorder="1" applyAlignment="1">
      <alignment horizontal="center" vertical="top" wrapText="1"/>
    </xf>
    <xf numFmtId="0" fontId="165" fillId="0" borderId="15" xfId="0" applyFont="1" applyBorder="1" applyAlignment="1">
      <alignment horizontal="center" vertical="top" wrapText="1"/>
    </xf>
    <xf numFmtId="0" fontId="178" fillId="0" borderId="19" xfId="0" applyFont="1" applyBorder="1" applyAlignment="1">
      <alignment horizontal="center" vertical="center" wrapText="1"/>
    </xf>
    <xf numFmtId="0" fontId="178" fillId="0" borderId="22" xfId="0" applyFont="1" applyBorder="1" applyAlignment="1">
      <alignment horizontal="center" vertical="center" wrapText="1"/>
    </xf>
    <xf numFmtId="0" fontId="178" fillId="0" borderId="23" xfId="0" applyFont="1" applyBorder="1" applyAlignment="1">
      <alignment horizontal="center" vertical="center" wrapText="1"/>
    </xf>
    <xf numFmtId="0" fontId="178" fillId="0" borderId="21" xfId="0" applyFont="1" applyBorder="1" applyAlignment="1">
      <alignment horizontal="center" vertical="center" wrapText="1"/>
    </xf>
    <xf numFmtId="0" fontId="178" fillId="0" borderId="0" xfId="0" applyFont="1" applyBorder="1" applyAlignment="1">
      <alignment horizontal="center" vertical="center" wrapText="1"/>
    </xf>
    <xf numFmtId="0" fontId="178" fillId="0" borderId="25" xfId="0" applyFont="1" applyBorder="1" applyAlignment="1">
      <alignment horizontal="center" vertical="center" wrapText="1"/>
    </xf>
    <xf numFmtId="0" fontId="178" fillId="0" borderId="20" xfId="0" applyFont="1" applyBorder="1" applyAlignment="1">
      <alignment horizontal="center" vertical="center" wrapText="1"/>
    </xf>
    <xf numFmtId="0" fontId="178" fillId="0" borderId="14" xfId="0" applyFont="1" applyBorder="1" applyAlignment="1">
      <alignment horizontal="center" vertical="center" wrapText="1"/>
    </xf>
    <xf numFmtId="0" fontId="178" fillId="0" borderId="24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157" fillId="0" borderId="0" xfId="0" applyFont="1" applyBorder="1" applyAlignment="1">
      <alignment horizontal="center" vertical="top"/>
    </xf>
    <xf numFmtId="0" fontId="16" fillId="0" borderId="14" xfId="0" applyFont="1" applyBorder="1" applyAlignment="1">
      <alignment horizontal="left"/>
    </xf>
    <xf numFmtId="0" fontId="67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32" fillId="0" borderId="14" xfId="0" applyFont="1" applyBorder="1" applyAlignment="1">
      <alignment horizontal="right"/>
    </xf>
    <xf numFmtId="0" fontId="30" fillId="0" borderId="0" xfId="0" applyFont="1" applyAlignment="1">
      <alignment horizontal="center"/>
    </xf>
    <xf numFmtId="0" fontId="78" fillId="0" borderId="10" xfId="0" applyFont="1" applyBorder="1" applyAlignment="1">
      <alignment horizontal="center" vertical="top" wrapText="1"/>
    </xf>
    <xf numFmtId="0" fontId="78" fillId="0" borderId="12" xfId="0" applyFont="1" applyBorder="1" applyAlignment="1">
      <alignment horizontal="center" vertical="top" wrapText="1"/>
    </xf>
    <xf numFmtId="0" fontId="78" fillId="0" borderId="16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center" vertical="top" wrapText="1"/>
    </xf>
    <xf numFmtId="0" fontId="78" fillId="0" borderId="18" xfId="0" applyFont="1" applyBorder="1" applyAlignment="1">
      <alignment horizontal="center" vertical="top" wrapText="1"/>
    </xf>
    <xf numFmtId="0" fontId="78" fillId="0" borderId="15" xfId="0" applyFont="1" applyBorder="1" applyAlignment="1">
      <alignment horizontal="center" vertical="top" wrapText="1"/>
    </xf>
    <xf numFmtId="0" fontId="5" fillId="0" borderId="0" xfId="56" applyFont="1" applyAlignment="1">
      <alignment horizontal="center"/>
      <protection/>
    </xf>
    <xf numFmtId="0" fontId="4" fillId="34" borderId="18" xfId="56" applyFont="1" applyFill="1" applyBorder="1" applyAlignment="1" quotePrefix="1">
      <alignment horizontal="center" vertical="center" wrapText="1"/>
      <protection/>
    </xf>
    <xf numFmtId="0" fontId="4" fillId="34" borderId="15" xfId="56" applyFont="1" applyFill="1" applyBorder="1" applyAlignment="1" quotePrefix="1">
      <alignment horizontal="center" vertical="center" wrapText="1"/>
      <protection/>
    </xf>
    <xf numFmtId="0" fontId="4" fillId="0" borderId="12" xfId="56" applyFont="1" applyBorder="1" applyAlignment="1">
      <alignment horizontal="left" vertical="center"/>
      <protection/>
    </xf>
    <xf numFmtId="0" fontId="4" fillId="0" borderId="16" xfId="56" applyFont="1" applyBorder="1" applyAlignment="1">
      <alignment horizontal="left" vertical="center"/>
      <protection/>
    </xf>
    <xf numFmtId="0" fontId="4" fillId="0" borderId="13" xfId="56" applyFont="1" applyBorder="1" applyAlignment="1">
      <alignment horizontal="left" vertical="center"/>
      <protection/>
    </xf>
    <xf numFmtId="0" fontId="4" fillId="34" borderId="12" xfId="56" applyFont="1" applyFill="1" applyBorder="1" applyAlignment="1" quotePrefix="1">
      <alignment horizontal="center" vertical="center" wrapText="1"/>
      <protection/>
    </xf>
    <xf numFmtId="0" fontId="4" fillId="34" borderId="16" xfId="56" applyFont="1" applyFill="1" applyBorder="1" applyAlignment="1" quotePrefix="1">
      <alignment horizontal="center" vertical="center" wrapText="1"/>
      <protection/>
    </xf>
    <xf numFmtId="0" fontId="4" fillId="34" borderId="13" xfId="56" applyFont="1" applyFill="1" applyBorder="1" applyAlignment="1" quotePrefix="1">
      <alignment horizontal="center" vertical="center" wrapText="1"/>
      <protection/>
    </xf>
    <xf numFmtId="0" fontId="62" fillId="0" borderId="0" xfId="57" applyFont="1" applyAlignment="1">
      <alignment horizontal="center" vertical="center" wrapText="1"/>
      <protection/>
    </xf>
    <xf numFmtId="0" fontId="2" fillId="0" borderId="0" xfId="57" applyFont="1" applyAlignment="1">
      <alignment horizontal="center"/>
      <protection/>
    </xf>
    <xf numFmtId="0" fontId="62" fillId="0" borderId="0" xfId="57" applyFont="1" applyAlignment="1">
      <alignment horizontal="center" vertical="top" wrapText="1"/>
      <protection/>
    </xf>
    <xf numFmtId="0" fontId="83" fillId="0" borderId="14" xfId="0" applyFont="1" applyBorder="1" applyAlignment="1">
      <alignment horizontal="right"/>
    </xf>
    <xf numFmtId="0" fontId="4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0" xfId="57" applyFont="1" applyAlignment="1">
      <alignment horizontal="center" vertical="top" wrapText="1"/>
      <protection/>
    </xf>
    <xf numFmtId="0" fontId="2" fillId="0" borderId="0" xfId="56" applyFont="1" applyAlignment="1">
      <alignment horizontal="left" vertical="top" wrapText="1"/>
      <protection/>
    </xf>
    <xf numFmtId="0" fontId="29" fillId="0" borderId="0" xfId="0" applyFont="1" applyAlignment="1">
      <alignment horizont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3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left" vertical="top" wrapText="1"/>
    </xf>
    <xf numFmtId="0" fontId="151" fillId="0" borderId="10" xfId="0" applyFont="1" applyBorder="1" applyAlignment="1">
      <alignment horizontal="center" vertical="top" wrapText="1"/>
    </xf>
    <xf numFmtId="0" fontId="16" fillId="34" borderId="14" xfId="0" applyFont="1" applyFill="1" applyBorder="1" applyAlignment="1">
      <alignment horizontal="right"/>
    </xf>
    <xf numFmtId="0" fontId="151" fillId="34" borderId="12" xfId="0" applyFont="1" applyFill="1" applyBorder="1" applyAlignment="1">
      <alignment horizontal="center" vertical="top" wrapText="1"/>
    </xf>
    <xf numFmtId="0" fontId="151" fillId="34" borderId="16" xfId="0" applyFont="1" applyFill="1" applyBorder="1" applyAlignment="1">
      <alignment horizontal="center" vertical="top" wrapText="1"/>
    </xf>
    <xf numFmtId="0" fontId="151" fillId="34" borderId="13" xfId="0" applyFont="1" applyFill="1" applyBorder="1" applyAlignment="1">
      <alignment horizontal="center" vertical="top" wrapText="1"/>
    </xf>
    <xf numFmtId="0" fontId="6" fillId="0" borderId="0" xfId="56" applyFont="1" applyAlignment="1">
      <alignment horizontal="center" vertical="top" wrapText="1"/>
      <protection/>
    </xf>
    <xf numFmtId="0" fontId="164" fillId="0" borderId="0" xfId="0" applyFont="1" applyAlignment="1">
      <alignment horizontal="center"/>
    </xf>
    <xf numFmtId="0" fontId="47" fillId="34" borderId="10" xfId="0" applyFont="1" applyFill="1" applyBorder="1" applyAlignment="1">
      <alignment horizontal="center" vertical="top" wrapText="1"/>
    </xf>
    <xf numFmtId="0" fontId="4" fillId="0" borderId="0" xfId="56" applyFont="1" applyFill="1" applyBorder="1" applyAlignment="1">
      <alignment horizontal="center" vertical="top" wrapText="1"/>
      <protection/>
    </xf>
    <xf numFmtId="0" fontId="2" fillId="0" borderId="0" xfId="56" applyFont="1" applyAlignment="1">
      <alignment horizontal="center" vertical="top" wrapText="1"/>
      <protection/>
    </xf>
    <xf numFmtId="0" fontId="67" fillId="0" borderId="18" xfId="0" applyFont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right"/>
    </xf>
    <xf numFmtId="0" fontId="87" fillId="0" borderId="0" xfId="0" applyFont="1" applyAlignment="1">
      <alignment horizontal="center"/>
    </xf>
    <xf numFmtId="0" fontId="78" fillId="0" borderId="18" xfId="0" applyFont="1" applyBorder="1" applyAlignment="1">
      <alignment horizontal="left" vertical="top" wrapText="1"/>
    </xf>
    <xf numFmtId="0" fontId="78" fillId="0" borderId="15" xfId="0" applyFont="1" applyBorder="1" applyAlignment="1">
      <alignment horizontal="left" vertical="top" wrapText="1"/>
    </xf>
    <xf numFmtId="0" fontId="67" fillId="0" borderId="18" xfId="0" applyFont="1" applyBorder="1" applyAlignment="1">
      <alignment horizontal="left" vertical="top" wrapText="1"/>
    </xf>
    <xf numFmtId="0" fontId="67" fillId="0" borderId="15" xfId="0" applyFont="1" applyBorder="1" applyAlignment="1">
      <alignment horizontal="left" vertical="top" wrapText="1"/>
    </xf>
    <xf numFmtId="0" fontId="88" fillId="0" borderId="19" xfId="0" applyFont="1" applyBorder="1" applyAlignment="1">
      <alignment horizontal="center" vertical="center"/>
    </xf>
    <xf numFmtId="0" fontId="88" fillId="0" borderId="22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8" fillId="0" borderId="24" xfId="0" applyFont="1" applyBorder="1" applyAlignment="1">
      <alignment horizontal="center" vertical="center"/>
    </xf>
    <xf numFmtId="0" fontId="6" fillId="0" borderId="0" xfId="58" applyFont="1" applyAlignment="1">
      <alignment horizontal="center" vertical="top" wrapText="1"/>
      <protection/>
    </xf>
    <xf numFmtId="0" fontId="47" fillId="0" borderId="10" xfId="58" applyFont="1" applyBorder="1" applyAlignment="1">
      <alignment horizontal="center" vertical="top" wrapText="1"/>
      <protection/>
    </xf>
    <xf numFmtId="0" fontId="69" fillId="0" borderId="10" xfId="0" applyFont="1" applyBorder="1" applyAlignment="1">
      <alignment horizontal="center" vertical="top" wrapText="1"/>
    </xf>
    <xf numFmtId="0" fontId="55" fillId="0" borderId="0" xfId="58" applyFont="1" applyAlignment="1">
      <alignment horizontal="center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58" applyFont="1" applyBorder="1" applyAlignment="1">
      <alignment horizontal="center" vertical="center" wrapText="1"/>
      <protection/>
    </xf>
    <xf numFmtId="0" fontId="48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4" fillId="0" borderId="10" xfId="58" applyFont="1" applyBorder="1" applyAlignment="1">
      <alignment horizontal="left" vertical="top" wrapText="1"/>
      <protection/>
    </xf>
    <xf numFmtId="0" fontId="0" fillId="0" borderId="0" xfId="58" applyAlignment="1">
      <alignment horizontal="center"/>
      <protection/>
    </xf>
    <xf numFmtId="0" fontId="74" fillId="0" borderId="0" xfId="58" applyFont="1" applyAlignment="1">
      <alignment horizontal="center"/>
      <protection/>
    </xf>
    <xf numFmtId="0" fontId="4" fillId="0" borderId="12" xfId="58" applyFont="1" applyBorder="1" applyAlignment="1">
      <alignment horizontal="center" vertical="top"/>
      <protection/>
    </xf>
    <xf numFmtId="0" fontId="4" fillId="0" borderId="16" xfId="58" applyFont="1" applyBorder="1" applyAlignment="1">
      <alignment horizontal="center" vertical="top"/>
      <protection/>
    </xf>
    <xf numFmtId="0" fontId="4" fillId="0" borderId="10" xfId="58" applyFont="1" applyBorder="1" applyAlignment="1">
      <alignment horizontal="center" vertical="top"/>
      <protection/>
    </xf>
    <xf numFmtId="0" fontId="4" fillId="0" borderId="10" xfId="58" applyFont="1" applyBorder="1" applyAlignment="1">
      <alignment horizontal="center" vertical="top" wrapText="1"/>
      <protection/>
    </xf>
    <xf numFmtId="0" fontId="0" fillId="0" borderId="0" xfId="58" applyAlignment="1">
      <alignment horizontal="left"/>
      <protection/>
    </xf>
    <xf numFmtId="0" fontId="4" fillId="0" borderId="0" xfId="58" applyFont="1" applyAlignment="1">
      <alignment horizontal="center" vertical="top" wrapText="1"/>
      <protection/>
    </xf>
    <xf numFmtId="0" fontId="3" fillId="0" borderId="0" xfId="0" applyFont="1" applyAlignment="1">
      <alignment horizontal="right"/>
    </xf>
    <xf numFmtId="0" fontId="5" fillId="0" borderId="0" xfId="58" applyFont="1" applyAlignment="1">
      <alignment horizontal="center"/>
      <protection/>
    </xf>
    <xf numFmtId="0" fontId="0" fillId="0" borderId="0" xfId="0" applyAlignment="1">
      <alignment horizontal="left"/>
    </xf>
    <xf numFmtId="0" fontId="4" fillId="0" borderId="18" xfId="58" applyFont="1" applyBorder="1" applyAlignment="1">
      <alignment horizontal="center" vertical="top" wrapText="1"/>
      <protection/>
    </xf>
    <xf numFmtId="0" fontId="4" fillId="0" borderId="15" xfId="58" applyFont="1" applyBorder="1" applyAlignment="1">
      <alignment horizontal="center" vertical="top" wrapText="1"/>
      <protection/>
    </xf>
    <xf numFmtId="0" fontId="4" fillId="0" borderId="18" xfId="58" applyFont="1" applyBorder="1" applyAlignment="1">
      <alignment horizontal="left" vertical="top" wrapText="1"/>
      <protection/>
    </xf>
    <xf numFmtId="0" fontId="4" fillId="0" borderId="15" xfId="58" applyFont="1" applyBorder="1" applyAlignment="1">
      <alignment horizontal="left" vertical="top" wrapText="1"/>
      <protection/>
    </xf>
    <xf numFmtId="0" fontId="4" fillId="0" borderId="26" xfId="58" applyFont="1" applyBorder="1" applyAlignment="1">
      <alignment horizontal="center" vertical="top"/>
      <protection/>
    </xf>
    <xf numFmtId="0" fontId="4" fillId="0" borderId="16" xfId="58" applyFont="1" applyBorder="1" applyAlignment="1">
      <alignment horizontal="center" vertical="top" wrapText="1"/>
      <protection/>
    </xf>
    <xf numFmtId="0" fontId="4" fillId="0" borderId="13" xfId="58" applyFont="1" applyBorder="1" applyAlignment="1">
      <alignment horizontal="center" vertical="top" wrapText="1"/>
      <protection/>
    </xf>
    <xf numFmtId="0" fontId="91" fillId="0" borderId="0" xfId="58" applyFont="1" applyAlignment="1">
      <alignment horizontal="center"/>
      <protection/>
    </xf>
    <xf numFmtId="0" fontId="59" fillId="0" borderId="0" xfId="58" applyFont="1" applyAlignment="1">
      <alignment horizontal="center"/>
      <protection/>
    </xf>
    <xf numFmtId="0" fontId="4" fillId="0" borderId="12" xfId="58" applyFont="1" applyBorder="1" applyAlignment="1">
      <alignment horizontal="center" vertical="top" wrapText="1"/>
      <protection/>
    </xf>
    <xf numFmtId="0" fontId="67" fillId="0" borderId="10" xfId="0" applyFont="1" applyBorder="1" applyAlignment="1">
      <alignment horizontal="center" vertical="top" wrapText="1"/>
    </xf>
    <xf numFmtId="0" fontId="67" fillId="0" borderId="12" xfId="0" applyFont="1" applyBorder="1" applyAlignment="1">
      <alignment horizontal="center" vertical="top" wrapText="1"/>
    </xf>
    <xf numFmtId="0" fontId="67" fillId="0" borderId="16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center" vertical="top" wrapText="1"/>
    </xf>
    <xf numFmtId="0" fontId="2" fillId="0" borderId="0" xfId="56" applyFont="1" applyAlignment="1">
      <alignment horizontal="center"/>
      <protection/>
    </xf>
    <xf numFmtId="0" fontId="67" fillId="0" borderId="10" xfId="0" applyFont="1" applyBorder="1" applyAlignment="1">
      <alignment horizontal="left" vertical="top" wrapText="1"/>
    </xf>
    <xf numFmtId="0" fontId="47" fillId="34" borderId="18" xfId="56" applyFont="1" applyFill="1" applyBorder="1" applyAlignment="1" quotePrefix="1">
      <alignment horizontal="center" vertical="center" wrapText="1"/>
      <protection/>
    </xf>
    <xf numFmtId="0" fontId="47" fillId="34" borderId="15" xfId="56" applyFont="1" applyFill="1" applyBorder="1" applyAlignment="1" quotePrefix="1">
      <alignment horizontal="center" vertical="center" wrapText="1"/>
      <protection/>
    </xf>
    <xf numFmtId="0" fontId="49" fillId="0" borderId="0" xfId="0" applyFont="1" applyBorder="1" applyAlignment="1">
      <alignment horizontal="center"/>
    </xf>
    <xf numFmtId="0" fontId="47" fillId="34" borderId="10" xfId="56" applyFont="1" applyFill="1" applyBorder="1" applyAlignment="1" quotePrefix="1">
      <alignment horizontal="center" vertical="center" wrapText="1"/>
      <protection/>
    </xf>
    <xf numFmtId="0" fontId="90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78" fillId="0" borderId="17" xfId="0" applyFont="1" applyBorder="1" applyAlignment="1">
      <alignment horizontal="center" vertical="top" wrapText="1"/>
    </xf>
    <xf numFmtId="0" fontId="65" fillId="0" borderId="0" xfId="56" applyFont="1" applyAlignment="1">
      <alignment horizontal="center"/>
      <protection/>
    </xf>
    <xf numFmtId="0" fontId="48" fillId="0" borderId="0" xfId="56" applyFont="1" applyAlignment="1">
      <alignment horizontal="center"/>
      <protection/>
    </xf>
    <xf numFmtId="0" fontId="62" fillId="0" borderId="0" xfId="56" applyFont="1" applyAlignment="1">
      <alignment horizontal="center"/>
      <protection/>
    </xf>
    <xf numFmtId="0" fontId="47" fillId="0" borderId="10" xfId="56" applyFont="1" applyBorder="1" applyAlignment="1">
      <alignment horizontal="left"/>
      <protection/>
    </xf>
    <xf numFmtId="0" fontId="47" fillId="34" borderId="10" xfId="56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right"/>
    </xf>
    <xf numFmtId="0" fontId="78" fillId="0" borderId="17" xfId="0" applyFont="1" applyBorder="1" applyAlignment="1">
      <alignment horizontal="left" vertical="top" wrapText="1"/>
    </xf>
    <xf numFmtId="0" fontId="29" fillId="0" borderId="0" xfId="58" applyFont="1" applyAlignment="1">
      <alignment horizontal="center"/>
      <protection/>
    </xf>
    <xf numFmtId="0" fontId="30" fillId="0" borderId="0" xfId="58" applyFont="1" applyAlignment="1">
      <alignment horizontal="right"/>
      <protection/>
    </xf>
    <xf numFmtId="0" fontId="30" fillId="0" borderId="0" xfId="58" applyFont="1" applyAlignment="1">
      <alignment horizontal="center"/>
      <protection/>
    </xf>
    <xf numFmtId="0" fontId="155" fillId="0" borderId="0" xfId="58" applyFont="1" applyBorder="1" applyAlignment="1">
      <alignment horizontal="center" vertical="top"/>
      <protection/>
    </xf>
    <xf numFmtId="0" fontId="14" fillId="0" borderId="0" xfId="58" applyFont="1" applyAlignment="1">
      <alignment horizontal="left"/>
      <protection/>
    </xf>
    <xf numFmtId="0" fontId="16" fillId="0" borderId="14" xfId="58" applyFont="1" applyBorder="1" applyAlignment="1">
      <alignment horizontal="right"/>
      <protection/>
    </xf>
    <xf numFmtId="0" fontId="166" fillId="0" borderId="0" xfId="58" applyFont="1" applyBorder="1" applyAlignment="1">
      <alignment horizontal="left"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165" fillId="0" borderId="18" xfId="58" applyFont="1" applyBorder="1" applyAlignment="1">
      <alignment horizontal="center" vertical="top" wrapText="1"/>
      <protection/>
    </xf>
    <xf numFmtId="0" fontId="165" fillId="0" borderId="17" xfId="58" applyFont="1" applyBorder="1" applyAlignment="1">
      <alignment horizontal="center" vertical="top" wrapText="1"/>
      <protection/>
    </xf>
    <xf numFmtId="0" fontId="165" fillId="0" borderId="15" xfId="58" applyFont="1" applyBorder="1" applyAlignment="1">
      <alignment horizontal="center" vertical="top" wrapText="1"/>
      <protection/>
    </xf>
    <xf numFmtId="0" fontId="165" fillId="0" borderId="18" xfId="58" applyFont="1" applyBorder="1" applyAlignment="1">
      <alignment horizontal="left" vertical="top" wrapText="1"/>
      <protection/>
    </xf>
    <xf numFmtId="0" fontId="165" fillId="0" borderId="17" xfId="58" applyFont="1" applyBorder="1" applyAlignment="1">
      <alignment horizontal="left" vertical="top" wrapText="1"/>
      <protection/>
    </xf>
    <xf numFmtId="0" fontId="165" fillId="0" borderId="15" xfId="58" applyFont="1" applyBorder="1" applyAlignment="1">
      <alignment horizontal="left" vertical="top" wrapText="1"/>
      <protection/>
    </xf>
    <xf numFmtId="0" fontId="165" fillId="0" borderId="19" xfId="58" applyFont="1" applyBorder="1" applyAlignment="1">
      <alignment horizontal="center" vertical="top" wrapText="1"/>
      <protection/>
    </xf>
    <xf numFmtId="0" fontId="165" fillId="0" borderId="22" xfId="58" applyFont="1" applyBorder="1" applyAlignment="1">
      <alignment horizontal="center" vertical="top" wrapText="1"/>
      <protection/>
    </xf>
    <xf numFmtId="0" fontId="165" fillId="0" borderId="23" xfId="58" applyFont="1" applyBorder="1" applyAlignment="1">
      <alignment horizontal="center" vertical="top" wrapText="1"/>
      <protection/>
    </xf>
    <xf numFmtId="0" fontId="165" fillId="0" borderId="21" xfId="58" applyFont="1" applyBorder="1" applyAlignment="1">
      <alignment horizontal="center" vertical="top" wrapText="1"/>
      <protection/>
    </xf>
    <xf numFmtId="0" fontId="165" fillId="0" borderId="0" xfId="58" applyFont="1" applyBorder="1" applyAlignment="1">
      <alignment horizontal="center" vertical="top" wrapText="1"/>
      <protection/>
    </xf>
    <xf numFmtId="0" fontId="165" fillId="0" borderId="25" xfId="58" applyFont="1" applyBorder="1" applyAlignment="1">
      <alignment horizontal="center" vertical="top" wrapText="1"/>
      <protection/>
    </xf>
    <xf numFmtId="0" fontId="165" fillId="0" borderId="10" xfId="58" applyFont="1" applyBorder="1" applyAlignment="1">
      <alignment horizontal="center" vertical="top" wrapText="1"/>
      <protection/>
    </xf>
    <xf numFmtId="0" fontId="179" fillId="0" borderId="19" xfId="58" applyFont="1" applyBorder="1" applyAlignment="1">
      <alignment horizontal="center" vertical="center"/>
      <protection/>
    </xf>
    <xf numFmtId="0" fontId="179" fillId="0" borderId="22" xfId="58" applyFont="1" applyBorder="1" applyAlignment="1">
      <alignment horizontal="center" vertical="center"/>
      <protection/>
    </xf>
    <xf numFmtId="0" fontId="179" fillId="0" borderId="23" xfId="58" applyFont="1" applyBorder="1" applyAlignment="1">
      <alignment horizontal="center" vertical="center"/>
      <protection/>
    </xf>
    <xf numFmtId="0" fontId="179" fillId="0" borderId="21" xfId="58" applyFont="1" applyBorder="1" applyAlignment="1">
      <alignment horizontal="center" vertical="center"/>
      <protection/>
    </xf>
    <xf numFmtId="0" fontId="179" fillId="0" borderId="0" xfId="58" applyFont="1" applyBorder="1" applyAlignment="1">
      <alignment horizontal="center" vertical="center"/>
      <protection/>
    </xf>
    <xf numFmtId="0" fontId="179" fillId="0" borderId="25" xfId="58" applyFont="1" applyBorder="1" applyAlignment="1">
      <alignment horizontal="center" vertical="center"/>
      <protection/>
    </xf>
    <xf numFmtId="0" fontId="179" fillId="0" borderId="20" xfId="58" applyFont="1" applyBorder="1" applyAlignment="1">
      <alignment horizontal="center" vertical="center"/>
      <protection/>
    </xf>
    <xf numFmtId="0" fontId="179" fillId="0" borderId="14" xfId="58" applyFont="1" applyBorder="1" applyAlignment="1">
      <alignment horizontal="center" vertical="center"/>
      <protection/>
    </xf>
    <xf numFmtId="0" fontId="179" fillId="0" borderId="24" xfId="58" applyFont="1" applyBorder="1" applyAlignment="1">
      <alignment horizontal="center" vertical="center"/>
      <protection/>
    </xf>
    <xf numFmtId="0" fontId="155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4" fillId="34" borderId="0" xfId="0" applyFont="1" applyFill="1" applyAlignment="1">
      <alignment horizontal="center"/>
    </xf>
    <xf numFmtId="0" fontId="89" fillId="34" borderId="0" xfId="0" applyFont="1" applyFill="1" applyAlignment="1">
      <alignment horizontal="center" wrapText="1"/>
    </xf>
    <xf numFmtId="0" fontId="10" fillId="34" borderId="0" xfId="0" applyFont="1" applyFill="1" applyAlignment="1">
      <alignment horizontal="center"/>
    </xf>
    <xf numFmtId="0" fontId="65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54" fillId="34" borderId="0" xfId="0" applyFont="1" applyFill="1" applyAlignment="1">
      <alignment horizontal="center"/>
    </xf>
    <xf numFmtId="0" fontId="69" fillId="34" borderId="12" xfId="0" applyFont="1" applyFill="1" applyBorder="1" applyAlignment="1">
      <alignment horizontal="center"/>
    </xf>
    <xf numFmtId="0" fontId="69" fillId="34" borderId="13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 vertical="top" wrapText="1"/>
    </xf>
    <xf numFmtId="0" fontId="47" fillId="34" borderId="16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center" vertical="top" wrapText="1"/>
    </xf>
    <xf numFmtId="0" fontId="47" fillId="34" borderId="19" xfId="0" applyFont="1" applyFill="1" applyBorder="1" applyAlignment="1">
      <alignment horizontal="center" vertical="top" wrapText="1"/>
    </xf>
    <xf numFmtId="0" fontId="47" fillId="34" borderId="2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wrapText="1"/>
    </xf>
    <xf numFmtId="0" fontId="55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right"/>
    </xf>
    <xf numFmtId="0" fontId="57" fillId="34" borderId="12" xfId="0" applyFont="1" applyFill="1" applyBorder="1" applyAlignment="1">
      <alignment horizontal="center"/>
    </xf>
    <xf numFmtId="0" fontId="57" fillId="34" borderId="13" xfId="0" applyFont="1" applyFill="1" applyBorder="1" applyAlignment="1">
      <alignment horizontal="center"/>
    </xf>
    <xf numFmtId="0" fontId="6" fillId="34" borderId="0" xfId="0" applyFont="1" applyFill="1" applyAlignment="1">
      <alignment horizontal="right"/>
    </xf>
    <xf numFmtId="0" fontId="54" fillId="34" borderId="0" xfId="0" applyFont="1" applyFill="1" applyAlignment="1">
      <alignment horizontal="right"/>
    </xf>
    <xf numFmtId="0" fontId="15" fillId="34" borderId="0" xfId="0" applyFont="1" applyFill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top" wrapText="1"/>
    </xf>
    <xf numFmtId="0" fontId="6" fillId="34" borderId="0" xfId="0" applyFont="1" applyFill="1" applyAlignment="1">
      <alignment horizontal="center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 wrapText="1"/>
    </xf>
    <xf numFmtId="0" fontId="45" fillId="34" borderId="19" xfId="0" applyFont="1" applyFill="1" applyBorder="1" applyAlignment="1">
      <alignment horizontal="center" vertical="center"/>
    </xf>
    <xf numFmtId="0" fontId="45" fillId="34" borderId="22" xfId="0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8" fillId="0" borderId="0" xfId="56" applyFont="1" applyAlignment="1">
      <alignment horizontal="center"/>
      <protection/>
    </xf>
    <xf numFmtId="0" fontId="21" fillId="0" borderId="18" xfId="56" applyFont="1" applyBorder="1" applyAlignment="1">
      <alignment horizontal="center" vertical="top" wrapText="1"/>
      <protection/>
    </xf>
    <xf numFmtId="0" fontId="21" fillId="0" borderId="15" xfId="56" applyFont="1" applyBorder="1" applyAlignment="1">
      <alignment horizontal="center" vertical="top" wrapText="1"/>
      <protection/>
    </xf>
    <xf numFmtId="0" fontId="50" fillId="0" borderId="12" xfId="56" applyFont="1" applyBorder="1" applyAlignment="1">
      <alignment horizontal="center" vertical="top" wrapText="1"/>
      <protection/>
    </xf>
    <xf numFmtId="0" fontId="50" fillId="0" borderId="13" xfId="56" applyFont="1" applyBorder="1" applyAlignment="1">
      <alignment horizontal="center" vertical="top" wrapText="1"/>
      <protection/>
    </xf>
    <xf numFmtId="0" fontId="21" fillId="0" borderId="12" xfId="56" applyFont="1" applyBorder="1" applyAlignment="1">
      <alignment horizontal="center" vertical="top" wrapText="1"/>
      <protection/>
    </xf>
    <xf numFmtId="0" fontId="21" fillId="0" borderId="16" xfId="56" applyFont="1" applyBorder="1" applyAlignment="1">
      <alignment horizontal="center" vertical="top" wrapText="1"/>
      <protection/>
    </xf>
    <xf numFmtId="0" fontId="21" fillId="0" borderId="23" xfId="56" applyFont="1" applyBorder="1" applyAlignment="1">
      <alignment horizontal="center" vertical="top" wrapText="1"/>
      <protection/>
    </xf>
    <xf numFmtId="0" fontId="21" fillId="0" borderId="10" xfId="56" applyFont="1" applyBorder="1" applyAlignment="1">
      <alignment horizontal="center" vertical="top" wrapText="1"/>
      <protection/>
    </xf>
    <xf numFmtId="0" fontId="21" fillId="0" borderId="13" xfId="56" applyFont="1" applyBorder="1" applyAlignment="1">
      <alignment horizontal="center" vertical="top" wrapText="1"/>
      <protection/>
    </xf>
    <xf numFmtId="0" fontId="135" fillId="0" borderId="12" xfId="56" applyFont="1" applyBorder="1" applyAlignment="1">
      <alignment horizontal="center"/>
      <protection/>
    </xf>
    <xf numFmtId="0" fontId="135" fillId="0" borderId="13" xfId="56" applyFont="1" applyBorder="1" applyAlignment="1">
      <alignment horizontal="center"/>
      <protection/>
    </xf>
    <xf numFmtId="0" fontId="17" fillId="0" borderId="10" xfId="56" applyFont="1" applyBorder="1" applyAlignment="1">
      <alignment horizontal="center" vertical="top" wrapText="1"/>
      <protection/>
    </xf>
    <xf numFmtId="0" fontId="51" fillId="0" borderId="0" xfId="0" applyFont="1" applyAlignment="1">
      <alignment horizontal="right"/>
    </xf>
    <xf numFmtId="0" fontId="27" fillId="0" borderId="0" xfId="56" applyFont="1" applyAlignment="1">
      <alignment horizontal="center"/>
      <protection/>
    </xf>
    <xf numFmtId="0" fontId="38" fillId="0" borderId="10" xfId="56" applyFont="1" applyBorder="1" applyAlignment="1">
      <alignment horizontal="center" vertical="top" wrapText="1"/>
      <protection/>
    </xf>
    <xf numFmtId="0" fontId="38" fillId="0" borderId="18" xfId="56" applyFont="1" applyBorder="1" applyAlignment="1">
      <alignment horizontal="center" vertical="top" wrapText="1"/>
      <protection/>
    </xf>
    <xf numFmtId="0" fontId="38" fillId="0" borderId="15" xfId="56" applyFont="1" applyBorder="1" applyAlignment="1">
      <alignment horizontal="center" vertical="top" wrapText="1"/>
      <protection/>
    </xf>
    <xf numFmtId="0" fontId="19" fillId="0" borderId="12" xfId="56" applyFont="1" applyBorder="1" applyAlignment="1">
      <alignment horizontal="center" vertical="top" wrapText="1"/>
      <protection/>
    </xf>
    <xf numFmtId="0" fontId="19" fillId="0" borderId="16" xfId="56" applyFont="1" applyBorder="1" applyAlignment="1">
      <alignment horizontal="center" vertical="top" wrapText="1"/>
      <protection/>
    </xf>
    <xf numFmtId="0" fontId="19" fillId="0" borderId="13" xfId="56" applyFont="1" applyBorder="1" applyAlignment="1">
      <alignment horizontal="center" vertical="top" wrapText="1"/>
      <protection/>
    </xf>
    <xf numFmtId="0" fontId="19" fillId="0" borderId="18" xfId="56" applyFont="1" applyBorder="1" applyAlignment="1">
      <alignment horizontal="center" vertical="top" wrapText="1"/>
      <protection/>
    </xf>
    <xf numFmtId="0" fontId="19" fillId="0" borderId="15" xfId="56" applyFont="1" applyBorder="1" applyAlignment="1">
      <alignment horizontal="center" vertical="top" wrapText="1"/>
      <protection/>
    </xf>
    <xf numFmtId="0" fontId="17" fillId="0" borderId="12" xfId="56" applyFont="1" applyBorder="1" applyAlignment="1">
      <alignment horizontal="center" vertical="top" wrapText="1"/>
      <protection/>
    </xf>
    <xf numFmtId="0" fontId="17" fillId="0" borderId="16" xfId="56" applyFont="1" applyBorder="1" applyAlignment="1">
      <alignment horizontal="center" vertical="top" wrapText="1"/>
      <protection/>
    </xf>
    <xf numFmtId="0" fontId="95" fillId="0" borderId="12" xfId="56" applyFont="1" applyBorder="1" applyAlignment="1">
      <alignment horizontal="center" wrapText="1"/>
      <protection/>
    </xf>
    <xf numFmtId="0" fontId="95" fillId="0" borderId="16" xfId="56" applyFont="1" applyBorder="1" applyAlignment="1">
      <alignment horizontal="center" wrapText="1"/>
      <protection/>
    </xf>
    <xf numFmtId="0" fontId="95" fillId="0" borderId="13" xfId="56" applyFont="1" applyBorder="1" applyAlignment="1">
      <alignment horizontal="center" wrapText="1"/>
      <protection/>
    </xf>
    <xf numFmtId="0" fontId="14" fillId="0" borderId="0" xfId="0" applyFont="1" applyAlignment="1">
      <alignment horizontal="left"/>
    </xf>
    <xf numFmtId="0" fontId="94" fillId="0" borderId="0" xfId="56" applyFont="1" applyAlignment="1">
      <alignment horizontal="center"/>
      <protection/>
    </xf>
    <xf numFmtId="0" fontId="95" fillId="0" borderId="10" xfId="56" applyFont="1" applyBorder="1" applyAlignment="1">
      <alignment horizontal="center" vertical="top" wrapText="1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95" fillId="0" borderId="18" xfId="56" applyFont="1" applyBorder="1" applyAlignment="1">
      <alignment horizontal="center" vertical="top"/>
      <protection/>
    </xf>
    <xf numFmtId="0" fontId="95" fillId="0" borderId="17" xfId="56" applyFont="1" applyBorder="1" applyAlignment="1">
      <alignment horizontal="center" vertical="top"/>
      <protection/>
    </xf>
    <xf numFmtId="0" fontId="95" fillId="0" borderId="15" xfId="56" applyFont="1" applyBorder="1" applyAlignment="1">
      <alignment horizontal="center" vertical="top"/>
      <protection/>
    </xf>
    <xf numFmtId="0" fontId="95" fillId="0" borderId="18" xfId="56" applyFont="1" applyBorder="1" applyAlignment="1">
      <alignment horizontal="left" vertical="top" wrapText="1"/>
      <protection/>
    </xf>
    <xf numFmtId="0" fontId="95" fillId="0" borderId="17" xfId="56" applyFont="1" applyBorder="1" applyAlignment="1">
      <alignment horizontal="left" vertical="top" wrapText="1"/>
      <protection/>
    </xf>
    <xf numFmtId="0" fontId="95" fillId="0" borderId="15" xfId="56" applyFont="1" applyBorder="1" applyAlignment="1">
      <alignment horizontal="left" vertical="top" wrapText="1"/>
      <protection/>
    </xf>
    <xf numFmtId="0" fontId="95" fillId="0" borderId="10" xfId="56" applyFont="1" applyBorder="1" applyAlignment="1">
      <alignment horizontal="center" wrapText="1"/>
      <protection/>
    </xf>
    <xf numFmtId="0" fontId="157" fillId="0" borderId="0" xfId="56" applyFont="1" applyAlignment="1">
      <alignment horizontal="center"/>
      <protection/>
    </xf>
    <xf numFmtId="0" fontId="95" fillId="0" borderId="15" xfId="56" applyFont="1" applyBorder="1" applyAlignment="1">
      <alignment horizontal="center" vertical="top" wrapText="1"/>
      <protection/>
    </xf>
    <xf numFmtId="0" fontId="95" fillId="0" borderId="18" xfId="56" applyFont="1" applyBorder="1" applyAlignment="1">
      <alignment horizontal="center" vertical="top" wrapText="1"/>
      <protection/>
    </xf>
    <xf numFmtId="0" fontId="95" fillId="0" borderId="17" xfId="56" applyFont="1" applyBorder="1" applyAlignment="1">
      <alignment horizontal="center" vertical="top" wrapText="1"/>
      <protection/>
    </xf>
    <xf numFmtId="0" fontId="95" fillId="0" borderId="19" xfId="56" applyFont="1" applyBorder="1" applyAlignment="1">
      <alignment horizontal="center" vertical="top" wrapText="1"/>
      <protection/>
    </xf>
    <xf numFmtId="0" fontId="95" fillId="0" borderId="23" xfId="56" applyFont="1" applyBorder="1" applyAlignment="1">
      <alignment horizontal="center" vertical="top" wrapText="1"/>
      <protection/>
    </xf>
    <xf numFmtId="0" fontId="95" fillId="0" borderId="21" xfId="56" applyFont="1" applyBorder="1" applyAlignment="1">
      <alignment horizontal="center" vertical="top" wrapText="1"/>
      <protection/>
    </xf>
    <xf numFmtId="0" fontId="95" fillId="0" borderId="25" xfId="56" applyFont="1" applyBorder="1" applyAlignment="1">
      <alignment horizontal="center" vertical="top" wrapText="1"/>
      <protection/>
    </xf>
    <xf numFmtId="0" fontId="58" fillId="0" borderId="14" xfId="59" applyFont="1" applyBorder="1" applyAlignment="1">
      <alignment horizontal="center" vertical="center" wrapText="1"/>
      <protection/>
    </xf>
    <xf numFmtId="0" fontId="58" fillId="0" borderId="18" xfId="59" applyFont="1" applyBorder="1" applyAlignment="1">
      <alignment horizontal="center" vertical="center" wrapText="1"/>
      <protection/>
    </xf>
    <xf numFmtId="0" fontId="58" fillId="0" borderId="15" xfId="59" applyFont="1" applyBorder="1" applyAlignment="1">
      <alignment horizontal="center" vertical="center" wrapText="1"/>
      <protection/>
    </xf>
    <xf numFmtId="0" fontId="58" fillId="0" borderId="18" xfId="59" applyFont="1" applyBorder="1" applyAlignment="1">
      <alignment horizontal="left" vertical="center" wrapText="1"/>
      <protection/>
    </xf>
    <xf numFmtId="0" fontId="58" fillId="0" borderId="15" xfId="59" applyFont="1" applyBorder="1" applyAlignment="1">
      <alignment horizontal="left" vertical="center" wrapText="1"/>
      <protection/>
    </xf>
    <xf numFmtId="0" fontId="58" fillId="0" borderId="12" xfId="59" applyFont="1" applyFill="1" applyBorder="1" applyAlignment="1">
      <alignment horizontal="center" vertical="center" wrapText="1"/>
      <protection/>
    </xf>
    <xf numFmtId="0" fontId="58" fillId="0" borderId="16" xfId="59" applyFont="1" applyFill="1" applyBorder="1" applyAlignment="1">
      <alignment horizontal="center" vertical="center" wrapText="1"/>
      <protection/>
    </xf>
    <xf numFmtId="0" fontId="58" fillId="0" borderId="13" xfId="59" applyFont="1" applyFill="1" applyBorder="1" applyAlignment="1">
      <alignment horizontal="center" vertical="center" wrapText="1"/>
      <protection/>
    </xf>
    <xf numFmtId="0" fontId="58" fillId="0" borderId="12" xfId="59" applyFont="1" applyBorder="1" applyAlignment="1">
      <alignment horizontal="center" vertical="center" wrapText="1"/>
      <protection/>
    </xf>
    <xf numFmtId="0" fontId="58" fillId="0" borderId="16" xfId="59" applyFont="1" applyBorder="1" applyAlignment="1">
      <alignment horizontal="center" vertical="center" wrapText="1"/>
      <protection/>
    </xf>
    <xf numFmtId="0" fontId="58" fillId="0" borderId="13" xfId="59" applyFont="1" applyBorder="1" applyAlignment="1">
      <alignment horizontal="center" vertical="center" wrapText="1"/>
      <protection/>
    </xf>
    <xf numFmtId="0" fontId="58" fillId="0" borderId="19" xfId="59" applyFont="1" applyBorder="1" applyAlignment="1">
      <alignment horizontal="center" vertical="center" wrapText="1"/>
      <protection/>
    </xf>
    <xf numFmtId="0" fontId="58" fillId="0" borderId="22" xfId="59" applyFont="1" applyBorder="1" applyAlignment="1">
      <alignment horizontal="center" vertical="center" wrapText="1"/>
      <protection/>
    </xf>
    <xf numFmtId="0" fontId="58" fillId="0" borderId="23" xfId="59" applyFont="1" applyBorder="1" applyAlignment="1">
      <alignment horizontal="center" vertical="center" wrapText="1"/>
      <protection/>
    </xf>
    <xf numFmtId="0" fontId="58" fillId="0" borderId="20" xfId="59" applyFont="1" applyBorder="1" applyAlignment="1">
      <alignment horizontal="center" vertical="center" wrapText="1"/>
      <protection/>
    </xf>
    <xf numFmtId="0" fontId="58" fillId="0" borderId="24" xfId="59" applyFont="1" applyBorder="1" applyAlignment="1">
      <alignment horizontal="center" vertical="center" wrapText="1"/>
      <protection/>
    </xf>
    <xf numFmtId="0" fontId="3" fillId="0" borderId="0" xfId="59" applyFont="1" applyAlignment="1">
      <alignment horizontal="center" vertical="center" wrapText="1"/>
      <protection/>
    </xf>
    <xf numFmtId="0" fontId="4" fillId="0" borderId="0" xfId="59" applyFont="1" applyAlignment="1">
      <alignment horizontal="left" vertical="center"/>
      <protection/>
    </xf>
    <xf numFmtId="0" fontId="71" fillId="0" borderId="0" xfId="59" applyFont="1" applyAlignment="1">
      <alignment horizontal="center" vertical="center" wrapText="1"/>
      <protection/>
    </xf>
    <xf numFmtId="0" fontId="65" fillId="0" borderId="0" xfId="59" applyFont="1" applyAlignment="1">
      <alignment horizontal="center" vertical="center"/>
      <protection/>
    </xf>
    <xf numFmtId="0" fontId="64" fillId="0" borderId="0" xfId="59" applyFont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4" fillId="0" borderId="12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59" fillId="0" borderId="12" xfId="59" applyFont="1" applyBorder="1" applyAlignment="1">
      <alignment horizontal="left" vertical="center" wrapText="1"/>
      <protection/>
    </xf>
    <xf numFmtId="0" fontId="59" fillId="0" borderId="13" xfId="59" applyFont="1" applyBorder="1" applyAlignment="1">
      <alignment horizontal="left" vertical="center" wrapText="1"/>
      <protection/>
    </xf>
    <xf numFmtId="0" fontId="89" fillId="0" borderId="12" xfId="59" applyFont="1" applyBorder="1" applyAlignment="1">
      <alignment horizontal="left" vertical="center" wrapText="1"/>
      <protection/>
    </xf>
    <xf numFmtId="0" fontId="89" fillId="0" borderId="13" xfId="59" applyFont="1" applyBorder="1" applyAlignment="1">
      <alignment horizontal="left" vertical="center" wrapText="1"/>
      <protection/>
    </xf>
    <xf numFmtId="0" fontId="2" fillId="0" borderId="0" xfId="58" applyFont="1" applyAlignment="1">
      <alignment horizontal="left"/>
      <protection/>
    </xf>
    <xf numFmtId="0" fontId="0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6" fillId="0" borderId="0" xfId="58" applyFont="1" applyAlignment="1">
      <alignment horizontal="left"/>
      <protection/>
    </xf>
    <xf numFmtId="0" fontId="5" fillId="0" borderId="0" xfId="58" applyFont="1" applyAlignment="1">
      <alignment horizontal="center" wrapText="1"/>
      <protection/>
    </xf>
    <xf numFmtId="0" fontId="53" fillId="0" borderId="19" xfId="58" applyFont="1" applyBorder="1" applyAlignment="1">
      <alignment horizontal="center" vertical="center"/>
      <protection/>
    </xf>
    <xf numFmtId="0" fontId="53" fillId="0" borderId="22" xfId="58" applyFont="1" applyBorder="1" applyAlignment="1">
      <alignment horizontal="center" vertical="center"/>
      <protection/>
    </xf>
    <xf numFmtId="0" fontId="53" fillId="0" borderId="23" xfId="58" applyFont="1" applyBorder="1" applyAlignment="1">
      <alignment horizontal="center" vertical="center"/>
      <protection/>
    </xf>
    <xf numFmtId="0" fontId="53" fillId="0" borderId="21" xfId="58" applyFont="1" applyBorder="1" applyAlignment="1">
      <alignment horizontal="center" vertical="center"/>
      <protection/>
    </xf>
    <xf numFmtId="0" fontId="53" fillId="0" borderId="0" xfId="58" applyFont="1" applyBorder="1" applyAlignment="1">
      <alignment horizontal="center" vertical="center"/>
      <protection/>
    </xf>
    <xf numFmtId="0" fontId="53" fillId="0" borderId="25" xfId="58" applyFont="1" applyBorder="1" applyAlignment="1">
      <alignment horizontal="center" vertical="center"/>
      <protection/>
    </xf>
    <xf numFmtId="0" fontId="53" fillId="0" borderId="20" xfId="58" applyFont="1" applyBorder="1" applyAlignment="1">
      <alignment horizontal="center" vertical="center"/>
      <protection/>
    </xf>
    <xf numFmtId="0" fontId="53" fillId="0" borderId="14" xfId="58" applyFont="1" applyBorder="1" applyAlignment="1">
      <alignment horizontal="center" vertical="center"/>
      <protection/>
    </xf>
    <xf numFmtId="0" fontId="53" fillId="0" borderId="24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10" xfId="58" applyFont="1" applyBorder="1" applyAlignment="1">
      <alignment horizontal="center" vertical="top" wrapText="1"/>
      <protection/>
    </xf>
    <xf numFmtId="0" fontId="2" fillId="0" borderId="10" xfId="58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142875</xdr:rowOff>
    </xdr:from>
    <xdr:ext cx="9258300" cy="4552950"/>
    <xdr:sp>
      <xdr:nvSpPr>
        <xdr:cNvPr id="1" name="Rectangle 1"/>
        <xdr:cNvSpPr>
          <a:spLocks/>
        </xdr:cNvSpPr>
      </xdr:nvSpPr>
      <xdr:spPr>
        <a:xfrm>
          <a:off x="85725" y="466725"/>
          <a:ext cx="92583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2019-20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State:</a:t>
          </a:r>
          <a:r>
            <a:rPr lang="en-US" cap="none" sz="4400" b="1" i="0" u="none" baseline="0"/>
            <a:t> PUNJAB
</a:t>
          </a:r>
          <a:r>
            <a:rPr lang="en-US" cap="none" sz="4400" b="1" i="0" u="none" baseline="0"/>
            <a:t>Date of Submission ________</a:t>
          </a:r>
          <a:r>
            <a:rPr lang="en-US" cap="none" sz="4400" b="1" i="0" u="none" baseline="0"/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57150</xdr:rowOff>
    </xdr:from>
    <xdr:ext cx="5591175" cy="2628900"/>
    <xdr:sp>
      <xdr:nvSpPr>
        <xdr:cNvPr id="1" name="Rectangle 1"/>
        <xdr:cNvSpPr>
          <a:spLocks/>
        </xdr:cNvSpPr>
      </xdr:nvSpPr>
      <xdr:spPr>
        <a:xfrm>
          <a:off x="0" y="542925"/>
          <a:ext cx="5591175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2018-19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mailto:mdmpunjab@punjabeducation.gov.in" TargetMode="Externa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0:A130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5" max="15" width="12.421875" style="0" customWidth="1"/>
  </cols>
  <sheetData>
    <row r="130" ht="12.75">
      <c r="A130" t="s">
        <v>797</v>
      </c>
    </row>
  </sheetData>
  <sheetProtection/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3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5"/>
  <sheetViews>
    <sheetView view="pageBreakPreview" zoomScale="96" zoomScaleSheetLayoutView="96" zoomScalePageLayoutView="0" workbookViewId="0" topLeftCell="D9">
      <selection activeCell="Q10" sqref="Q10:Q31"/>
    </sheetView>
  </sheetViews>
  <sheetFormatPr defaultColWidth="9.140625" defaultRowHeight="12.75"/>
  <cols>
    <col min="1" max="1" width="5.8515625" style="0" customWidth="1"/>
    <col min="2" max="2" width="16.28125" style="80" customWidth="1"/>
    <col min="3" max="13" width="14.8515625" style="122" customWidth="1"/>
    <col min="14" max="14" width="16.8515625" style="122" customWidth="1"/>
  </cols>
  <sheetData>
    <row r="1" spans="4:13" ht="12.75" customHeight="1">
      <c r="D1" s="881"/>
      <c r="E1" s="881"/>
      <c r="F1" s="881"/>
      <c r="G1" s="881"/>
      <c r="H1" s="881"/>
      <c r="I1" s="881"/>
      <c r="J1" s="881"/>
      <c r="M1" s="81"/>
    </row>
    <row r="2" spans="2:14" ht="21" customHeight="1">
      <c r="B2" s="278"/>
      <c r="C2" s="37"/>
      <c r="D2" s="37"/>
      <c r="E2" s="37"/>
      <c r="F2" s="37"/>
      <c r="G2" s="84" t="s">
        <v>0</v>
      </c>
      <c r="H2" s="37"/>
      <c r="I2" s="37"/>
      <c r="J2" s="37"/>
      <c r="K2" s="37"/>
      <c r="M2" s="469" t="s">
        <v>244</v>
      </c>
      <c r="N2" s="37"/>
    </row>
    <row r="3" spans="1:14" ht="26.25">
      <c r="A3" s="979" t="s">
        <v>684</v>
      </c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</row>
    <row r="4" spans="1:14" ht="15.75">
      <c r="A4" s="986" t="s">
        <v>728</v>
      </c>
      <c r="B4" s="986"/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</row>
    <row r="6" spans="1:15" ht="15.75">
      <c r="A6" s="976" t="s">
        <v>861</v>
      </c>
      <c r="B6" s="976"/>
      <c r="L6" s="987" t="s">
        <v>762</v>
      </c>
      <c r="M6" s="987"/>
      <c r="N6" s="987"/>
      <c r="O6" s="86"/>
    </row>
    <row r="7" spans="1:14" s="457" customFormat="1" ht="15.75" customHeight="1">
      <c r="A7" s="988" t="s">
        <v>2</v>
      </c>
      <c r="B7" s="990" t="s">
        <v>3</v>
      </c>
      <c r="C7" s="852" t="s">
        <v>4</v>
      </c>
      <c r="D7" s="852"/>
      <c r="E7" s="852"/>
      <c r="F7" s="841"/>
      <c r="G7" s="841"/>
      <c r="H7" s="852" t="s">
        <v>97</v>
      </c>
      <c r="I7" s="852"/>
      <c r="J7" s="852"/>
      <c r="K7" s="852"/>
      <c r="L7" s="852"/>
      <c r="M7" s="988" t="s">
        <v>127</v>
      </c>
      <c r="N7" s="857" t="s">
        <v>128</v>
      </c>
    </row>
    <row r="8" spans="1:19" s="457" customFormat="1" ht="54">
      <c r="A8" s="989"/>
      <c r="B8" s="991"/>
      <c r="C8" s="481" t="s">
        <v>5</v>
      </c>
      <c r="D8" s="481" t="s">
        <v>6</v>
      </c>
      <c r="E8" s="481" t="s">
        <v>340</v>
      </c>
      <c r="F8" s="481" t="s">
        <v>95</v>
      </c>
      <c r="G8" s="481" t="s">
        <v>1009</v>
      </c>
      <c r="H8" s="481" t="s">
        <v>5</v>
      </c>
      <c r="I8" s="481" t="s">
        <v>6</v>
      </c>
      <c r="J8" s="481" t="s">
        <v>340</v>
      </c>
      <c r="K8" s="488" t="s">
        <v>95</v>
      </c>
      <c r="L8" s="488" t="s">
        <v>111</v>
      </c>
      <c r="M8" s="989"/>
      <c r="N8" s="857"/>
      <c r="R8" s="462"/>
      <c r="S8" s="503"/>
    </row>
    <row r="9" spans="1:14" s="474" customFormat="1" ht="18">
      <c r="A9" s="481">
        <v>1</v>
      </c>
      <c r="B9" s="512">
        <v>2</v>
      </c>
      <c r="C9" s="481">
        <v>3</v>
      </c>
      <c r="D9" s="481">
        <v>4</v>
      </c>
      <c r="E9" s="481">
        <v>5</v>
      </c>
      <c r="F9" s="481">
        <v>6</v>
      </c>
      <c r="G9" s="481">
        <v>7</v>
      </c>
      <c r="H9" s="481">
        <v>8</v>
      </c>
      <c r="I9" s="481">
        <v>9</v>
      </c>
      <c r="J9" s="481">
        <v>10</v>
      </c>
      <c r="K9" s="464">
        <v>11</v>
      </c>
      <c r="L9" s="513">
        <v>12</v>
      </c>
      <c r="M9" s="513">
        <v>13</v>
      </c>
      <c r="N9" s="464">
        <v>14</v>
      </c>
    </row>
    <row r="10" spans="1:17" s="457" customFormat="1" ht="18">
      <c r="A10" s="461">
        <v>1</v>
      </c>
      <c r="B10" s="514" t="s">
        <v>866</v>
      </c>
      <c r="C10" s="461">
        <v>419</v>
      </c>
      <c r="D10" s="461">
        <v>12</v>
      </c>
      <c r="E10" s="461">
        <v>0</v>
      </c>
      <c r="F10" s="461">
        <v>0</v>
      </c>
      <c r="G10" s="461">
        <f>SUM(C10:F10)</f>
        <v>431</v>
      </c>
      <c r="H10" s="461">
        <v>419</v>
      </c>
      <c r="I10" s="461">
        <v>12</v>
      </c>
      <c r="J10" s="461">
        <v>0</v>
      </c>
      <c r="K10" s="461">
        <v>0</v>
      </c>
      <c r="L10" s="461">
        <f>SUM(H10:K10)</f>
        <v>431</v>
      </c>
      <c r="M10" s="461">
        <f>G10-L10</f>
        <v>0</v>
      </c>
      <c r="N10" s="461" t="s">
        <v>947</v>
      </c>
      <c r="P10" s="457">
        <v>38</v>
      </c>
      <c r="Q10" s="457">
        <f>L10+P10</f>
        <v>469</v>
      </c>
    </row>
    <row r="11" spans="1:17" s="457" customFormat="1" ht="18">
      <c r="A11" s="461">
        <v>2</v>
      </c>
      <c r="B11" s="514" t="s">
        <v>884</v>
      </c>
      <c r="C11" s="461">
        <v>115</v>
      </c>
      <c r="D11" s="461">
        <v>1</v>
      </c>
      <c r="E11" s="461">
        <v>0</v>
      </c>
      <c r="F11" s="461">
        <v>0</v>
      </c>
      <c r="G11" s="461">
        <f aca="true" t="shared" si="0" ref="G11:G31">SUM(C11:F11)</f>
        <v>116</v>
      </c>
      <c r="H11" s="461">
        <v>115</v>
      </c>
      <c r="I11" s="461">
        <v>1</v>
      </c>
      <c r="J11" s="461">
        <v>0</v>
      </c>
      <c r="K11" s="461">
        <v>0</v>
      </c>
      <c r="L11" s="461">
        <f aca="true" t="shared" si="1" ref="L11:L31">SUM(H11:K11)</f>
        <v>116</v>
      </c>
      <c r="M11" s="461">
        <f aca="true" t="shared" si="2" ref="M11:M31">G11-L11</f>
        <v>0</v>
      </c>
      <c r="N11" s="461" t="s">
        <v>947</v>
      </c>
      <c r="P11" s="457">
        <v>4</v>
      </c>
      <c r="Q11" s="457">
        <f aca="true" t="shared" si="3" ref="Q11:Q31">L11+P11</f>
        <v>120</v>
      </c>
    </row>
    <row r="12" spans="1:17" s="457" customFormat="1" ht="18">
      <c r="A12" s="461">
        <v>3</v>
      </c>
      <c r="B12" s="514" t="s">
        <v>867</v>
      </c>
      <c r="C12" s="461">
        <v>275</v>
      </c>
      <c r="D12" s="461">
        <v>0</v>
      </c>
      <c r="E12" s="461">
        <v>0</v>
      </c>
      <c r="F12" s="461">
        <v>0</v>
      </c>
      <c r="G12" s="461">
        <f t="shared" si="0"/>
        <v>275</v>
      </c>
      <c r="H12" s="461">
        <v>275</v>
      </c>
      <c r="I12" s="461">
        <v>0</v>
      </c>
      <c r="J12" s="461">
        <v>0</v>
      </c>
      <c r="K12" s="461">
        <v>0</v>
      </c>
      <c r="L12" s="461">
        <f t="shared" si="1"/>
        <v>275</v>
      </c>
      <c r="M12" s="461">
        <f t="shared" si="2"/>
        <v>0</v>
      </c>
      <c r="N12" s="461" t="s">
        <v>947</v>
      </c>
      <c r="P12" s="457">
        <v>16</v>
      </c>
      <c r="Q12" s="457">
        <f t="shared" si="3"/>
        <v>291</v>
      </c>
    </row>
    <row r="13" spans="1:17" s="457" customFormat="1" ht="18">
      <c r="A13" s="461">
        <v>4</v>
      </c>
      <c r="B13" s="514" t="s">
        <v>868</v>
      </c>
      <c r="C13" s="461">
        <v>155</v>
      </c>
      <c r="D13" s="461">
        <v>0</v>
      </c>
      <c r="E13" s="461">
        <v>0</v>
      </c>
      <c r="F13" s="461">
        <v>0</v>
      </c>
      <c r="G13" s="461">
        <f t="shared" si="0"/>
        <v>155</v>
      </c>
      <c r="H13" s="461">
        <v>155</v>
      </c>
      <c r="I13" s="461">
        <v>0</v>
      </c>
      <c r="J13" s="461">
        <v>0</v>
      </c>
      <c r="K13" s="461">
        <v>0</v>
      </c>
      <c r="L13" s="461">
        <f t="shared" si="1"/>
        <v>155</v>
      </c>
      <c r="M13" s="461">
        <f t="shared" si="2"/>
        <v>0</v>
      </c>
      <c r="N13" s="461" t="s">
        <v>947</v>
      </c>
      <c r="P13" s="457">
        <v>11</v>
      </c>
      <c r="Q13" s="457">
        <f t="shared" si="3"/>
        <v>166</v>
      </c>
    </row>
    <row r="14" spans="1:17" s="457" customFormat="1" ht="18">
      <c r="A14" s="461">
        <v>5</v>
      </c>
      <c r="B14" s="514" t="s">
        <v>869</v>
      </c>
      <c r="C14" s="461">
        <v>218</v>
      </c>
      <c r="D14" s="461">
        <v>3</v>
      </c>
      <c r="E14" s="461">
        <v>0</v>
      </c>
      <c r="F14" s="461">
        <v>0</v>
      </c>
      <c r="G14" s="461">
        <f t="shared" si="0"/>
        <v>221</v>
      </c>
      <c r="H14" s="461">
        <v>218</v>
      </c>
      <c r="I14" s="461">
        <v>3</v>
      </c>
      <c r="J14" s="461">
        <v>0</v>
      </c>
      <c r="K14" s="461">
        <v>0</v>
      </c>
      <c r="L14" s="461">
        <f t="shared" si="1"/>
        <v>221</v>
      </c>
      <c r="M14" s="461">
        <f t="shared" si="2"/>
        <v>0</v>
      </c>
      <c r="N14" s="461" t="s">
        <v>947</v>
      </c>
      <c r="P14" s="457">
        <v>4</v>
      </c>
      <c r="Q14" s="457">
        <f t="shared" si="3"/>
        <v>225</v>
      </c>
    </row>
    <row r="15" spans="1:17" s="457" customFormat="1" ht="18">
      <c r="A15" s="461">
        <v>6</v>
      </c>
      <c r="B15" s="514" t="s">
        <v>870</v>
      </c>
      <c r="C15" s="461">
        <v>229</v>
      </c>
      <c r="D15" s="461">
        <v>2</v>
      </c>
      <c r="E15" s="461">
        <v>0</v>
      </c>
      <c r="F15" s="461">
        <v>0</v>
      </c>
      <c r="G15" s="461">
        <f t="shared" si="0"/>
        <v>231</v>
      </c>
      <c r="H15" s="461">
        <v>229</v>
      </c>
      <c r="I15" s="461">
        <v>2</v>
      </c>
      <c r="J15" s="461">
        <v>0</v>
      </c>
      <c r="K15" s="461">
        <v>0</v>
      </c>
      <c r="L15" s="461">
        <f t="shared" si="1"/>
        <v>231</v>
      </c>
      <c r="M15" s="461">
        <f t="shared" si="2"/>
        <v>0</v>
      </c>
      <c r="N15" s="461" t="s">
        <v>947</v>
      </c>
      <c r="P15" s="457">
        <v>5</v>
      </c>
      <c r="Q15" s="457">
        <f t="shared" si="3"/>
        <v>236</v>
      </c>
    </row>
    <row r="16" spans="1:17" s="457" customFormat="1" ht="18">
      <c r="A16" s="461">
        <v>7</v>
      </c>
      <c r="B16" s="514" t="s">
        <v>871</v>
      </c>
      <c r="C16" s="461">
        <v>223</v>
      </c>
      <c r="D16" s="461">
        <v>0</v>
      </c>
      <c r="E16" s="461">
        <v>0</v>
      </c>
      <c r="F16" s="461">
        <v>0</v>
      </c>
      <c r="G16" s="461">
        <f t="shared" si="0"/>
        <v>223</v>
      </c>
      <c r="H16" s="461">
        <v>223</v>
      </c>
      <c r="I16" s="461">
        <v>0</v>
      </c>
      <c r="J16" s="461">
        <v>0</v>
      </c>
      <c r="K16" s="461">
        <v>0</v>
      </c>
      <c r="L16" s="461">
        <f t="shared" si="1"/>
        <v>223</v>
      </c>
      <c r="M16" s="461">
        <f t="shared" si="2"/>
        <v>0</v>
      </c>
      <c r="N16" s="461" t="s">
        <v>947</v>
      </c>
      <c r="P16" s="457">
        <v>17</v>
      </c>
      <c r="Q16" s="457">
        <f t="shared" si="3"/>
        <v>240</v>
      </c>
    </row>
    <row r="17" spans="1:17" s="457" customFormat="1" ht="18">
      <c r="A17" s="461">
        <v>8</v>
      </c>
      <c r="B17" s="514" t="s">
        <v>872</v>
      </c>
      <c r="C17" s="461">
        <v>432</v>
      </c>
      <c r="D17" s="461">
        <v>16</v>
      </c>
      <c r="E17" s="461">
        <v>0</v>
      </c>
      <c r="F17" s="461">
        <v>0</v>
      </c>
      <c r="G17" s="461">
        <f t="shared" si="0"/>
        <v>448</v>
      </c>
      <c r="H17" s="461">
        <v>432</v>
      </c>
      <c r="I17" s="461">
        <v>16</v>
      </c>
      <c r="J17" s="461">
        <v>0</v>
      </c>
      <c r="K17" s="461">
        <v>0</v>
      </c>
      <c r="L17" s="461">
        <f t="shared" si="1"/>
        <v>448</v>
      </c>
      <c r="M17" s="461">
        <f t="shared" si="2"/>
        <v>0</v>
      </c>
      <c r="N17" s="461" t="s">
        <v>947</v>
      </c>
      <c r="P17" s="457">
        <v>16</v>
      </c>
      <c r="Q17" s="457">
        <f t="shared" si="3"/>
        <v>464</v>
      </c>
    </row>
    <row r="18" spans="1:17" s="457" customFormat="1" ht="18">
      <c r="A18" s="461">
        <v>9</v>
      </c>
      <c r="B18" s="514" t="s">
        <v>873</v>
      </c>
      <c r="C18" s="461">
        <v>156</v>
      </c>
      <c r="D18" s="461">
        <v>2</v>
      </c>
      <c r="E18" s="461">
        <v>0</v>
      </c>
      <c r="F18" s="461">
        <v>0</v>
      </c>
      <c r="G18" s="461">
        <f t="shared" si="0"/>
        <v>158</v>
      </c>
      <c r="H18" s="461">
        <v>156</v>
      </c>
      <c r="I18" s="461">
        <v>2</v>
      </c>
      <c r="J18" s="461">
        <v>0</v>
      </c>
      <c r="K18" s="461">
        <v>0</v>
      </c>
      <c r="L18" s="461">
        <f t="shared" si="1"/>
        <v>158</v>
      </c>
      <c r="M18" s="461">
        <f t="shared" si="2"/>
        <v>0</v>
      </c>
      <c r="N18" s="461" t="s">
        <v>947</v>
      </c>
      <c r="P18" s="457">
        <v>8</v>
      </c>
      <c r="Q18" s="457">
        <f t="shared" si="3"/>
        <v>166</v>
      </c>
    </row>
    <row r="19" spans="1:17" s="457" customFormat="1" ht="18">
      <c r="A19" s="461">
        <v>10</v>
      </c>
      <c r="B19" s="514" t="s">
        <v>874</v>
      </c>
      <c r="C19" s="461">
        <v>490</v>
      </c>
      <c r="D19" s="461">
        <v>20</v>
      </c>
      <c r="E19" s="461">
        <v>0</v>
      </c>
      <c r="F19" s="461">
        <v>0</v>
      </c>
      <c r="G19" s="461">
        <f t="shared" si="0"/>
        <v>510</v>
      </c>
      <c r="H19" s="461">
        <v>490</v>
      </c>
      <c r="I19" s="461">
        <v>20</v>
      </c>
      <c r="J19" s="461">
        <v>0</v>
      </c>
      <c r="K19" s="461">
        <v>0</v>
      </c>
      <c r="L19" s="461">
        <f t="shared" si="1"/>
        <v>510</v>
      </c>
      <c r="M19" s="461">
        <f t="shared" si="2"/>
        <v>0</v>
      </c>
      <c r="N19" s="461" t="s">
        <v>947</v>
      </c>
      <c r="P19" s="457">
        <v>18</v>
      </c>
      <c r="Q19" s="457">
        <f t="shared" si="3"/>
        <v>528</v>
      </c>
    </row>
    <row r="20" spans="1:17" s="457" customFormat="1" ht="18">
      <c r="A20" s="461">
        <v>11</v>
      </c>
      <c r="B20" s="514" t="s">
        <v>875</v>
      </c>
      <c r="C20" s="461">
        <v>435</v>
      </c>
      <c r="D20" s="461">
        <v>27</v>
      </c>
      <c r="E20" s="461">
        <v>0</v>
      </c>
      <c r="F20" s="461">
        <v>0</v>
      </c>
      <c r="G20" s="461">
        <f t="shared" si="0"/>
        <v>462</v>
      </c>
      <c r="H20" s="461">
        <v>435</v>
      </c>
      <c r="I20" s="461">
        <v>27</v>
      </c>
      <c r="J20" s="461">
        <v>0</v>
      </c>
      <c r="K20" s="461">
        <v>0</v>
      </c>
      <c r="L20" s="461">
        <f t="shared" si="1"/>
        <v>462</v>
      </c>
      <c r="M20" s="461">
        <f t="shared" si="2"/>
        <v>0</v>
      </c>
      <c r="N20" s="461" t="s">
        <v>947</v>
      </c>
      <c r="P20" s="457">
        <v>29</v>
      </c>
      <c r="Q20" s="457">
        <f t="shared" si="3"/>
        <v>491</v>
      </c>
    </row>
    <row r="21" spans="1:17" s="457" customFormat="1" ht="18">
      <c r="A21" s="461">
        <v>12</v>
      </c>
      <c r="B21" s="514" t="s">
        <v>876</v>
      </c>
      <c r="C21" s="461">
        <v>256</v>
      </c>
      <c r="D21" s="461">
        <v>3</v>
      </c>
      <c r="E21" s="461">
        <v>0</v>
      </c>
      <c r="F21" s="461">
        <v>0</v>
      </c>
      <c r="G21" s="461">
        <f t="shared" si="0"/>
        <v>259</v>
      </c>
      <c r="H21" s="461">
        <v>256</v>
      </c>
      <c r="I21" s="461">
        <v>3</v>
      </c>
      <c r="J21" s="461">
        <v>0</v>
      </c>
      <c r="K21" s="461">
        <v>0</v>
      </c>
      <c r="L21" s="461">
        <f t="shared" si="1"/>
        <v>259</v>
      </c>
      <c r="M21" s="461">
        <f t="shared" si="2"/>
        <v>0</v>
      </c>
      <c r="N21" s="461" t="s">
        <v>947</v>
      </c>
      <c r="P21" s="457">
        <v>15</v>
      </c>
      <c r="Q21" s="457">
        <f t="shared" si="3"/>
        <v>274</v>
      </c>
    </row>
    <row r="22" spans="1:17" s="457" customFormat="1" ht="18">
      <c r="A22" s="461">
        <v>13</v>
      </c>
      <c r="B22" s="514" t="s">
        <v>877</v>
      </c>
      <c r="C22" s="461">
        <v>528</v>
      </c>
      <c r="D22" s="461">
        <v>19</v>
      </c>
      <c r="E22" s="461">
        <v>0</v>
      </c>
      <c r="F22" s="461">
        <v>0</v>
      </c>
      <c r="G22" s="461">
        <f t="shared" si="0"/>
        <v>547</v>
      </c>
      <c r="H22" s="461">
        <v>528</v>
      </c>
      <c r="I22" s="461">
        <v>19</v>
      </c>
      <c r="J22" s="461">
        <v>0</v>
      </c>
      <c r="K22" s="461">
        <v>0</v>
      </c>
      <c r="L22" s="461">
        <f t="shared" si="1"/>
        <v>547</v>
      </c>
      <c r="M22" s="461">
        <f t="shared" si="2"/>
        <v>0</v>
      </c>
      <c r="N22" s="461" t="s">
        <v>947</v>
      </c>
      <c r="P22" s="457">
        <v>40</v>
      </c>
      <c r="Q22" s="457">
        <f t="shared" si="3"/>
        <v>587</v>
      </c>
    </row>
    <row r="23" spans="1:17" s="457" customFormat="1" ht="18">
      <c r="A23" s="461">
        <v>14</v>
      </c>
      <c r="B23" s="514" t="s">
        <v>878</v>
      </c>
      <c r="C23" s="461">
        <v>195</v>
      </c>
      <c r="D23" s="461">
        <v>0</v>
      </c>
      <c r="E23" s="461">
        <v>0</v>
      </c>
      <c r="F23" s="461">
        <v>0</v>
      </c>
      <c r="G23" s="461">
        <f t="shared" si="0"/>
        <v>195</v>
      </c>
      <c r="H23" s="461">
        <v>195</v>
      </c>
      <c r="I23" s="461">
        <v>0</v>
      </c>
      <c r="J23" s="461">
        <v>0</v>
      </c>
      <c r="K23" s="461">
        <v>0</v>
      </c>
      <c r="L23" s="461">
        <f t="shared" si="1"/>
        <v>195</v>
      </c>
      <c r="M23" s="461">
        <f t="shared" si="2"/>
        <v>0</v>
      </c>
      <c r="N23" s="461" t="s">
        <v>947</v>
      </c>
      <c r="P23" s="457">
        <v>6</v>
      </c>
      <c r="Q23" s="457">
        <f t="shared" si="3"/>
        <v>201</v>
      </c>
    </row>
    <row r="24" spans="1:17" s="457" customFormat="1" ht="18">
      <c r="A24" s="461">
        <v>15</v>
      </c>
      <c r="B24" s="514" t="s">
        <v>879</v>
      </c>
      <c r="C24" s="461">
        <v>239</v>
      </c>
      <c r="D24" s="461">
        <v>0</v>
      </c>
      <c r="E24" s="461">
        <v>0</v>
      </c>
      <c r="F24" s="461">
        <v>0</v>
      </c>
      <c r="G24" s="461">
        <f t="shared" si="0"/>
        <v>239</v>
      </c>
      <c r="H24" s="461">
        <v>239</v>
      </c>
      <c r="I24" s="461">
        <v>0</v>
      </c>
      <c r="J24" s="461">
        <v>0</v>
      </c>
      <c r="K24" s="461">
        <v>0</v>
      </c>
      <c r="L24" s="461">
        <f t="shared" si="1"/>
        <v>239</v>
      </c>
      <c r="M24" s="461">
        <f t="shared" si="2"/>
        <v>0</v>
      </c>
      <c r="N24" s="461" t="s">
        <v>947</v>
      </c>
      <c r="P24" s="457">
        <v>16</v>
      </c>
      <c r="Q24" s="457">
        <f t="shared" si="3"/>
        <v>255</v>
      </c>
    </row>
    <row r="25" spans="1:17" s="457" customFormat="1" ht="18">
      <c r="A25" s="461">
        <v>16</v>
      </c>
      <c r="B25" s="514" t="s">
        <v>885</v>
      </c>
      <c r="C25" s="461">
        <v>221</v>
      </c>
      <c r="D25" s="461">
        <v>1</v>
      </c>
      <c r="E25" s="461">
        <v>0</v>
      </c>
      <c r="F25" s="461">
        <v>0</v>
      </c>
      <c r="G25" s="461">
        <f t="shared" si="0"/>
        <v>222</v>
      </c>
      <c r="H25" s="461">
        <v>221</v>
      </c>
      <c r="I25" s="461">
        <v>1</v>
      </c>
      <c r="J25" s="461">
        <v>0</v>
      </c>
      <c r="K25" s="461">
        <v>0</v>
      </c>
      <c r="L25" s="461">
        <f t="shared" si="1"/>
        <v>222</v>
      </c>
      <c r="M25" s="461">
        <f t="shared" si="2"/>
        <v>0</v>
      </c>
      <c r="N25" s="461" t="s">
        <v>947</v>
      </c>
      <c r="P25" s="457">
        <v>7</v>
      </c>
      <c r="Q25" s="457">
        <f t="shared" si="3"/>
        <v>229</v>
      </c>
    </row>
    <row r="26" spans="1:17" s="457" customFormat="1" ht="18">
      <c r="A26" s="461">
        <v>17</v>
      </c>
      <c r="B26" s="514" t="s">
        <v>880</v>
      </c>
      <c r="C26" s="461">
        <v>211</v>
      </c>
      <c r="D26" s="461">
        <v>11</v>
      </c>
      <c r="E26" s="461">
        <v>0</v>
      </c>
      <c r="F26" s="461">
        <v>0</v>
      </c>
      <c r="G26" s="461">
        <f t="shared" si="0"/>
        <v>222</v>
      </c>
      <c r="H26" s="461">
        <v>211</v>
      </c>
      <c r="I26" s="461">
        <v>11</v>
      </c>
      <c r="J26" s="461">
        <v>0</v>
      </c>
      <c r="K26" s="461">
        <v>0</v>
      </c>
      <c r="L26" s="461">
        <f t="shared" si="1"/>
        <v>222</v>
      </c>
      <c r="M26" s="461">
        <f t="shared" si="2"/>
        <v>0</v>
      </c>
      <c r="N26" s="461" t="s">
        <v>947</v>
      </c>
      <c r="P26" s="457">
        <v>8</v>
      </c>
      <c r="Q26" s="457">
        <f t="shared" si="3"/>
        <v>230</v>
      </c>
    </row>
    <row r="27" spans="1:17" s="457" customFormat="1" ht="18">
      <c r="A27" s="461">
        <v>18</v>
      </c>
      <c r="B27" s="514" t="s">
        <v>881</v>
      </c>
      <c r="C27" s="461">
        <v>374</v>
      </c>
      <c r="D27" s="461">
        <v>0</v>
      </c>
      <c r="E27" s="461">
        <v>0</v>
      </c>
      <c r="F27" s="461">
        <v>0</v>
      </c>
      <c r="G27" s="461">
        <f t="shared" si="0"/>
        <v>374</v>
      </c>
      <c r="H27" s="461">
        <v>374</v>
      </c>
      <c r="I27" s="461">
        <v>0</v>
      </c>
      <c r="J27" s="461">
        <v>0</v>
      </c>
      <c r="K27" s="461">
        <v>0</v>
      </c>
      <c r="L27" s="461">
        <f t="shared" si="1"/>
        <v>374</v>
      </c>
      <c r="M27" s="461">
        <f t="shared" si="2"/>
        <v>0</v>
      </c>
      <c r="N27" s="461" t="s">
        <v>947</v>
      </c>
      <c r="P27" s="457">
        <v>30</v>
      </c>
      <c r="Q27" s="457">
        <f t="shared" si="3"/>
        <v>404</v>
      </c>
    </row>
    <row r="28" spans="1:17" s="457" customFormat="1" ht="18">
      <c r="A28" s="461">
        <v>19</v>
      </c>
      <c r="B28" s="514" t="s">
        <v>886</v>
      </c>
      <c r="C28" s="461">
        <v>270</v>
      </c>
      <c r="D28" s="461">
        <v>8</v>
      </c>
      <c r="E28" s="461">
        <v>0</v>
      </c>
      <c r="F28" s="461">
        <v>0</v>
      </c>
      <c r="G28" s="461">
        <f t="shared" si="0"/>
        <v>278</v>
      </c>
      <c r="H28" s="461">
        <v>270</v>
      </c>
      <c r="I28" s="461">
        <v>8</v>
      </c>
      <c r="J28" s="461">
        <v>0</v>
      </c>
      <c r="K28" s="461">
        <v>0</v>
      </c>
      <c r="L28" s="461">
        <f t="shared" si="1"/>
        <v>278</v>
      </c>
      <c r="M28" s="461">
        <f t="shared" si="2"/>
        <v>0</v>
      </c>
      <c r="N28" s="461" t="s">
        <v>947</v>
      </c>
      <c r="P28" s="457">
        <v>11</v>
      </c>
      <c r="Q28" s="457">
        <f t="shared" si="3"/>
        <v>289</v>
      </c>
    </row>
    <row r="29" spans="1:17" s="457" customFormat="1" ht="18">
      <c r="A29" s="461">
        <v>20</v>
      </c>
      <c r="B29" s="514" t="s">
        <v>882</v>
      </c>
      <c r="C29" s="461">
        <v>363</v>
      </c>
      <c r="D29" s="461">
        <v>2</v>
      </c>
      <c r="E29" s="461">
        <v>0</v>
      </c>
      <c r="F29" s="461">
        <v>0</v>
      </c>
      <c r="G29" s="461">
        <f t="shared" si="0"/>
        <v>365</v>
      </c>
      <c r="H29" s="461">
        <v>363</v>
      </c>
      <c r="I29" s="461">
        <v>2</v>
      </c>
      <c r="J29" s="461">
        <v>0</v>
      </c>
      <c r="K29" s="461">
        <v>0</v>
      </c>
      <c r="L29" s="461">
        <f t="shared" si="1"/>
        <v>365</v>
      </c>
      <c r="M29" s="461">
        <f t="shared" si="2"/>
        <v>0</v>
      </c>
      <c r="N29" s="461" t="s">
        <v>947</v>
      </c>
      <c r="P29" s="457">
        <v>21</v>
      </c>
      <c r="Q29" s="457">
        <f t="shared" si="3"/>
        <v>386</v>
      </c>
    </row>
    <row r="30" spans="1:17" s="457" customFormat="1" ht="18">
      <c r="A30" s="461">
        <v>21</v>
      </c>
      <c r="B30" s="514" t="s">
        <v>887</v>
      </c>
      <c r="C30" s="461">
        <v>210</v>
      </c>
      <c r="D30" s="461">
        <v>1</v>
      </c>
      <c r="E30" s="461">
        <v>0</v>
      </c>
      <c r="F30" s="461">
        <v>0</v>
      </c>
      <c r="G30" s="461">
        <f t="shared" si="0"/>
        <v>211</v>
      </c>
      <c r="H30" s="461">
        <v>210</v>
      </c>
      <c r="I30" s="461">
        <v>1</v>
      </c>
      <c r="J30" s="461">
        <v>0</v>
      </c>
      <c r="K30" s="461">
        <v>0</v>
      </c>
      <c r="L30" s="461">
        <f t="shared" si="1"/>
        <v>211</v>
      </c>
      <c r="M30" s="461">
        <f t="shared" si="2"/>
        <v>0</v>
      </c>
      <c r="N30" s="461" t="s">
        <v>947</v>
      </c>
      <c r="P30" s="457">
        <v>12</v>
      </c>
      <c r="Q30" s="457">
        <f t="shared" si="3"/>
        <v>223</v>
      </c>
    </row>
    <row r="31" spans="1:17" s="457" customFormat="1" ht="18">
      <c r="A31" s="461">
        <v>22</v>
      </c>
      <c r="B31" s="514" t="s">
        <v>883</v>
      </c>
      <c r="C31" s="461">
        <v>267</v>
      </c>
      <c r="D31" s="461">
        <v>5</v>
      </c>
      <c r="E31" s="461">
        <v>0</v>
      </c>
      <c r="F31" s="461">
        <v>0</v>
      </c>
      <c r="G31" s="461">
        <f t="shared" si="0"/>
        <v>272</v>
      </c>
      <c r="H31" s="461">
        <v>267</v>
      </c>
      <c r="I31" s="461">
        <v>5</v>
      </c>
      <c r="J31" s="461">
        <v>0</v>
      </c>
      <c r="K31" s="461">
        <v>0</v>
      </c>
      <c r="L31" s="461">
        <f t="shared" si="1"/>
        <v>272</v>
      </c>
      <c r="M31" s="461">
        <f t="shared" si="2"/>
        <v>0</v>
      </c>
      <c r="N31" s="461" t="s">
        <v>947</v>
      </c>
      <c r="P31" s="457">
        <v>7</v>
      </c>
      <c r="Q31" s="457">
        <f t="shared" si="3"/>
        <v>279</v>
      </c>
    </row>
    <row r="32" spans="1:14" s="457" customFormat="1" ht="18">
      <c r="A32" s="464" t="s">
        <v>15</v>
      </c>
      <c r="B32" s="514"/>
      <c r="C32" s="461">
        <f>SUM(C10:C31)</f>
        <v>6281</v>
      </c>
      <c r="D32" s="461">
        <f aca="true" t="shared" si="4" ref="D32:M32">SUM(D10:D31)</f>
        <v>133</v>
      </c>
      <c r="E32" s="461">
        <f t="shared" si="4"/>
        <v>0</v>
      </c>
      <c r="F32" s="461">
        <f t="shared" si="4"/>
        <v>0</v>
      </c>
      <c r="G32" s="461">
        <f t="shared" si="4"/>
        <v>6414</v>
      </c>
      <c r="H32" s="461">
        <f t="shared" si="4"/>
        <v>6281</v>
      </c>
      <c r="I32" s="461">
        <f t="shared" si="4"/>
        <v>133</v>
      </c>
      <c r="J32" s="461">
        <f t="shared" si="4"/>
        <v>0</v>
      </c>
      <c r="K32" s="461">
        <f t="shared" si="4"/>
        <v>0</v>
      </c>
      <c r="L32" s="461">
        <f t="shared" si="4"/>
        <v>6414</v>
      </c>
      <c r="M32" s="461">
        <f t="shared" si="4"/>
        <v>0</v>
      </c>
      <c r="N32" s="461" t="s">
        <v>947</v>
      </c>
    </row>
    <row r="33" spans="1:14" ht="12.75">
      <c r="A33" s="9"/>
      <c r="B33" s="282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</row>
    <row r="34" ht="12.75">
      <c r="A34" s="8" t="s">
        <v>7</v>
      </c>
    </row>
    <row r="35" ht="12.75">
      <c r="A35" t="s">
        <v>8</v>
      </c>
    </row>
    <row r="36" spans="1:14" ht="12.75">
      <c r="A36" t="s">
        <v>9</v>
      </c>
      <c r="K36" s="9" t="s">
        <v>10</v>
      </c>
      <c r="L36" s="9" t="s">
        <v>10</v>
      </c>
      <c r="M36" s="9"/>
      <c r="N36" s="9" t="s">
        <v>10</v>
      </c>
    </row>
    <row r="37" spans="1:12" ht="12.75">
      <c r="A37" s="13" t="s">
        <v>413</v>
      </c>
      <c r="J37" s="9"/>
      <c r="K37" s="9"/>
      <c r="L37" s="9"/>
    </row>
    <row r="38" spans="3:13" ht="12.75">
      <c r="C38" s="96" t="s">
        <v>414</v>
      </c>
      <c r="E38" s="156"/>
      <c r="F38" s="156"/>
      <c r="G38" s="156"/>
      <c r="H38" s="156"/>
      <c r="I38" s="156"/>
      <c r="J38" s="156"/>
      <c r="K38" s="156"/>
      <c r="L38" s="156"/>
      <c r="M38" s="156"/>
    </row>
    <row r="39" spans="5:14" ht="12.75">
      <c r="E39" s="156"/>
      <c r="F39" s="156"/>
      <c r="G39" s="156"/>
      <c r="H39" s="156"/>
      <c r="I39" s="156"/>
      <c r="J39" s="156"/>
      <c r="K39" s="156"/>
      <c r="L39" s="156"/>
      <c r="M39" s="156"/>
      <c r="N39" s="156"/>
    </row>
    <row r="40" spans="2:14" s="457" customFormat="1" ht="18">
      <c r="B40" s="515"/>
      <c r="C40" s="456"/>
      <c r="D40" s="456"/>
      <c r="E40" s="497"/>
      <c r="F40" s="497"/>
      <c r="G40" s="497"/>
      <c r="H40" s="497"/>
      <c r="I40" s="497"/>
      <c r="J40" s="497"/>
      <c r="K40" s="497"/>
      <c r="L40" s="497"/>
      <c r="M40" s="497"/>
      <c r="N40" s="497"/>
    </row>
    <row r="41" spans="1:14" s="457" customFormat="1" ht="21" customHeight="1">
      <c r="A41" s="474" t="s">
        <v>11</v>
      </c>
      <c r="B41" s="479"/>
      <c r="C41" s="397"/>
      <c r="D41" s="397"/>
      <c r="E41" s="397"/>
      <c r="F41" s="397"/>
      <c r="G41" s="397"/>
      <c r="H41" s="397"/>
      <c r="I41" s="456"/>
      <c r="J41" s="456"/>
      <c r="K41" s="397"/>
      <c r="L41" s="887" t="s">
        <v>862</v>
      </c>
      <c r="M41" s="887"/>
      <c r="N41" s="887"/>
    </row>
    <row r="42" spans="1:14" s="457" customFormat="1" ht="21.75" customHeight="1">
      <c r="A42" s="476"/>
      <c r="B42" s="477"/>
      <c r="C42" s="395"/>
      <c r="D42" s="395"/>
      <c r="E42" s="395"/>
      <c r="F42" s="395"/>
      <c r="G42" s="395"/>
      <c r="H42" s="395"/>
      <c r="I42" s="395"/>
      <c r="J42" s="395"/>
      <c r="K42" s="395"/>
      <c r="L42" s="887" t="s">
        <v>863</v>
      </c>
      <c r="M42" s="887"/>
      <c r="N42" s="887"/>
    </row>
    <row r="43" spans="1:14" ht="15.75">
      <c r="A43" s="217"/>
      <c r="B43" s="270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</row>
    <row r="44" spans="11:14" ht="12.75">
      <c r="K44" s="1"/>
      <c r="L44" s="1"/>
      <c r="M44" s="1"/>
      <c r="N44" s="1"/>
    </row>
    <row r="45" spans="1:14" ht="12.75">
      <c r="A45" s="967"/>
      <c r="B45" s="967"/>
      <c r="C45" s="967"/>
      <c r="D45" s="967"/>
      <c r="E45" s="967"/>
      <c r="F45" s="967"/>
      <c r="G45" s="967"/>
      <c r="H45" s="967"/>
      <c r="I45" s="967"/>
      <c r="J45" s="967"/>
      <c r="K45" s="967"/>
      <c r="L45" s="967"/>
      <c r="M45" s="967"/>
      <c r="N45" s="967"/>
    </row>
  </sheetData>
  <sheetProtection/>
  <mergeCells count="14">
    <mergeCell ref="C7:G7"/>
    <mergeCell ref="H7:L7"/>
    <mergeCell ref="L42:N42"/>
    <mergeCell ref="M7:M8"/>
    <mergeCell ref="A6:B6"/>
    <mergeCell ref="D1:J1"/>
    <mergeCell ref="A3:N3"/>
    <mergeCell ref="A4:N4"/>
    <mergeCell ref="L6:N6"/>
    <mergeCell ref="A45:N45"/>
    <mergeCell ref="N7:N8"/>
    <mergeCell ref="L41:N41"/>
    <mergeCell ref="A7:A8"/>
    <mergeCell ref="B7:B8"/>
  </mergeCells>
  <printOptions verticalCentered="1"/>
  <pageMargins left="0.56" right="0.35" top="0.236220472440945" bottom="0" header="0.31496062992126" footer="0.31496062992126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4"/>
  <sheetViews>
    <sheetView view="pageBreakPreview" zoomScaleSheetLayoutView="100" zoomScalePageLayoutView="0" workbookViewId="0" topLeftCell="A1">
      <selection activeCell="N7" sqref="N7:Q7"/>
    </sheetView>
  </sheetViews>
  <sheetFormatPr defaultColWidth="9.140625" defaultRowHeight="12.75"/>
  <cols>
    <col min="1" max="1" width="5.57421875" style="13" customWidth="1"/>
    <col min="2" max="2" width="15.00390625" style="13" customWidth="1"/>
    <col min="3" max="3" width="8.8515625" style="96" customWidth="1"/>
    <col min="4" max="4" width="7.28125" style="96" customWidth="1"/>
    <col min="5" max="5" width="10.7109375" style="96" customWidth="1"/>
    <col min="6" max="6" width="12.421875" style="96" customWidth="1"/>
    <col min="7" max="7" width="11.7109375" style="96" customWidth="1"/>
    <col min="8" max="8" width="9.8515625" style="96" customWidth="1"/>
    <col min="9" max="9" width="7.28125" style="96" customWidth="1"/>
    <col min="10" max="11" width="11.7109375" style="96" customWidth="1"/>
    <col min="12" max="12" width="10.7109375" style="96" customWidth="1"/>
    <col min="13" max="13" width="9.7109375" style="96" customWidth="1"/>
    <col min="14" max="14" width="8.28125" style="96" customWidth="1"/>
    <col min="15" max="15" width="11.28125" style="96" customWidth="1"/>
    <col min="16" max="16" width="11.421875" style="96" customWidth="1"/>
    <col min="17" max="17" width="12.7109375" style="96" customWidth="1"/>
    <col min="18" max="18" width="9.140625" style="96" customWidth="1"/>
    <col min="19" max="16384" width="9.140625" style="13" customWidth="1"/>
  </cols>
  <sheetData>
    <row r="1" spans="3:18" ht="12.75" customHeight="1">
      <c r="C1" s="122"/>
      <c r="O1" s="998"/>
      <c r="P1" s="998"/>
      <c r="Q1" s="998"/>
      <c r="R1" s="122"/>
    </row>
    <row r="2" spans="1:18" ht="20.25">
      <c r="A2" s="999" t="s">
        <v>1010</v>
      </c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218"/>
      <c r="N2" s="218"/>
      <c r="O2" s="218"/>
      <c r="P2" s="469" t="s">
        <v>56</v>
      </c>
      <c r="Q2" s="122"/>
      <c r="R2" s="122"/>
    </row>
    <row r="3" spans="1:18" ht="26.25">
      <c r="A3" s="979" t="s">
        <v>684</v>
      </c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122"/>
    </row>
    <row r="4" spans="3:18" ht="11.25" customHeight="1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5.75" customHeight="1">
      <c r="A5" s="1008" t="s">
        <v>729</v>
      </c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22"/>
    </row>
    <row r="7" spans="1:17" ht="17.25" customHeight="1">
      <c r="A7" s="976" t="s">
        <v>861</v>
      </c>
      <c r="B7" s="976"/>
      <c r="N7" s="1005" t="s">
        <v>760</v>
      </c>
      <c r="O7" s="1005"/>
      <c r="P7" s="1005"/>
      <c r="Q7" s="1005"/>
    </row>
    <row r="8" spans="1:18" s="506" customFormat="1" ht="24" customHeight="1">
      <c r="A8" s="983" t="s">
        <v>2</v>
      </c>
      <c r="B8" s="983" t="s">
        <v>3</v>
      </c>
      <c r="C8" s="1000" t="s">
        <v>767</v>
      </c>
      <c r="D8" s="1000"/>
      <c r="E8" s="1000"/>
      <c r="F8" s="1000"/>
      <c r="G8" s="1000"/>
      <c r="H8" s="1001" t="s">
        <v>620</v>
      </c>
      <c r="I8" s="1000"/>
      <c r="J8" s="1000"/>
      <c r="K8" s="1000"/>
      <c r="L8" s="1000"/>
      <c r="M8" s="1002" t="s">
        <v>105</v>
      </c>
      <c r="N8" s="1003"/>
      <c r="O8" s="1003"/>
      <c r="P8" s="1003"/>
      <c r="Q8" s="1004"/>
      <c r="R8" s="517"/>
    </row>
    <row r="9" spans="1:18" s="509" customFormat="1" ht="66">
      <c r="A9" s="983"/>
      <c r="B9" s="983"/>
      <c r="C9" s="505" t="s">
        <v>205</v>
      </c>
      <c r="D9" s="505" t="s">
        <v>206</v>
      </c>
      <c r="E9" s="505" t="s">
        <v>340</v>
      </c>
      <c r="F9" s="505" t="s">
        <v>212</v>
      </c>
      <c r="G9" s="505" t="s">
        <v>110</v>
      </c>
      <c r="H9" s="520" t="s">
        <v>205</v>
      </c>
      <c r="I9" s="505" t="s">
        <v>206</v>
      </c>
      <c r="J9" s="505" t="s">
        <v>340</v>
      </c>
      <c r="K9" s="521" t="s">
        <v>212</v>
      </c>
      <c r="L9" s="505" t="s">
        <v>343</v>
      </c>
      <c r="M9" s="505" t="s">
        <v>205</v>
      </c>
      <c r="N9" s="505" t="s">
        <v>206</v>
      </c>
      <c r="O9" s="505" t="s">
        <v>340</v>
      </c>
      <c r="P9" s="521" t="s">
        <v>212</v>
      </c>
      <c r="Q9" s="505" t="s">
        <v>112</v>
      </c>
      <c r="R9" s="516"/>
    </row>
    <row r="10" spans="1:18" s="524" customFormat="1" ht="16.5">
      <c r="A10" s="522">
        <v>1</v>
      </c>
      <c r="B10" s="522">
        <v>2</v>
      </c>
      <c r="C10" s="522">
        <v>3</v>
      </c>
      <c r="D10" s="522">
        <v>4</v>
      </c>
      <c r="E10" s="522">
        <v>5</v>
      </c>
      <c r="F10" s="522">
        <v>6</v>
      </c>
      <c r="G10" s="522">
        <v>7</v>
      </c>
      <c r="H10" s="522">
        <v>8</v>
      </c>
      <c r="I10" s="522">
        <v>9</v>
      </c>
      <c r="J10" s="522">
        <v>10</v>
      </c>
      <c r="K10" s="522">
        <v>11</v>
      </c>
      <c r="L10" s="522">
        <v>12</v>
      </c>
      <c r="M10" s="522">
        <v>13</v>
      </c>
      <c r="N10" s="522">
        <v>14</v>
      </c>
      <c r="O10" s="522">
        <v>15</v>
      </c>
      <c r="P10" s="522">
        <v>16</v>
      </c>
      <c r="Q10" s="522">
        <v>17</v>
      </c>
      <c r="R10" s="523"/>
    </row>
    <row r="11" spans="1:18" s="529" customFormat="1" ht="16.5">
      <c r="A11" s="525">
        <v>1</v>
      </c>
      <c r="B11" s="526" t="s">
        <v>866</v>
      </c>
      <c r="C11" s="996">
        <v>79758</v>
      </c>
      <c r="D11" s="997"/>
      <c r="E11" s="527">
        <v>1900</v>
      </c>
      <c r="F11" s="527">
        <v>0</v>
      </c>
      <c r="G11" s="527">
        <f>SUM(C11:F11)</f>
        <v>81658</v>
      </c>
      <c r="H11" s="996">
        <v>79694</v>
      </c>
      <c r="I11" s="997"/>
      <c r="J11" s="527">
        <v>0</v>
      </c>
      <c r="K11" s="527">
        <v>0</v>
      </c>
      <c r="L11" s="527">
        <f aca="true" t="shared" si="0" ref="L11:L32">SUM(H11:K11)</f>
        <v>79694</v>
      </c>
      <c r="M11" s="996">
        <v>19126600</v>
      </c>
      <c r="N11" s="997"/>
      <c r="O11" s="527">
        <v>0</v>
      </c>
      <c r="P11" s="527">
        <v>0</v>
      </c>
      <c r="Q11" s="527">
        <f>M11+O11+P11</f>
        <v>19126600</v>
      </c>
      <c r="R11" s="528"/>
    </row>
    <row r="12" spans="1:18" s="506" customFormat="1" ht="16.5">
      <c r="A12" s="510">
        <v>2</v>
      </c>
      <c r="B12" s="507" t="s">
        <v>884</v>
      </c>
      <c r="C12" s="996">
        <v>18511</v>
      </c>
      <c r="D12" s="997"/>
      <c r="E12" s="530">
        <v>0</v>
      </c>
      <c r="F12" s="527">
        <v>0</v>
      </c>
      <c r="G12" s="530">
        <f aca="true" t="shared" si="1" ref="G12:G32">SUM(C12:F12)</f>
        <v>18511</v>
      </c>
      <c r="H12" s="992">
        <v>16488</v>
      </c>
      <c r="I12" s="993"/>
      <c r="J12" s="530">
        <v>0</v>
      </c>
      <c r="K12" s="530">
        <v>0</v>
      </c>
      <c r="L12" s="530">
        <f t="shared" si="0"/>
        <v>16488</v>
      </c>
      <c r="M12" s="992">
        <v>3957140</v>
      </c>
      <c r="N12" s="993"/>
      <c r="O12" s="530">
        <v>0</v>
      </c>
      <c r="P12" s="530">
        <v>0</v>
      </c>
      <c r="Q12" s="530">
        <f aca="true" t="shared" si="2" ref="Q12:Q32">M12+O12+P12</f>
        <v>3957140</v>
      </c>
      <c r="R12" s="528"/>
    </row>
    <row r="13" spans="1:18" s="506" customFormat="1" ht="16.5">
      <c r="A13" s="510">
        <v>3</v>
      </c>
      <c r="B13" s="507" t="s">
        <v>867</v>
      </c>
      <c r="C13" s="996">
        <v>48388</v>
      </c>
      <c r="D13" s="997"/>
      <c r="E13" s="530">
        <v>0</v>
      </c>
      <c r="F13" s="527">
        <v>0</v>
      </c>
      <c r="G13" s="530">
        <f t="shared" si="1"/>
        <v>48388</v>
      </c>
      <c r="H13" s="992">
        <v>40340</v>
      </c>
      <c r="I13" s="993"/>
      <c r="J13" s="530">
        <v>0</v>
      </c>
      <c r="K13" s="530">
        <v>0</v>
      </c>
      <c r="L13" s="530">
        <f t="shared" si="0"/>
        <v>40340</v>
      </c>
      <c r="M13" s="992">
        <v>9681500</v>
      </c>
      <c r="N13" s="993"/>
      <c r="O13" s="530">
        <v>0</v>
      </c>
      <c r="P13" s="530">
        <v>0</v>
      </c>
      <c r="Q13" s="530">
        <f t="shared" si="2"/>
        <v>9681500</v>
      </c>
      <c r="R13" s="528"/>
    </row>
    <row r="14" spans="1:18" s="506" customFormat="1" ht="16.5">
      <c r="A14" s="510">
        <v>4</v>
      </c>
      <c r="B14" s="507" t="s">
        <v>868</v>
      </c>
      <c r="C14" s="996">
        <v>25243</v>
      </c>
      <c r="D14" s="997"/>
      <c r="E14" s="530">
        <v>0</v>
      </c>
      <c r="F14" s="527">
        <v>0</v>
      </c>
      <c r="G14" s="530">
        <f t="shared" si="1"/>
        <v>25243</v>
      </c>
      <c r="H14" s="992">
        <v>21711</v>
      </c>
      <c r="I14" s="993"/>
      <c r="J14" s="530">
        <v>0</v>
      </c>
      <c r="K14" s="530">
        <v>0</v>
      </c>
      <c r="L14" s="530">
        <f t="shared" si="0"/>
        <v>21711</v>
      </c>
      <c r="M14" s="992">
        <v>5210540</v>
      </c>
      <c r="N14" s="993"/>
      <c r="O14" s="530">
        <v>0</v>
      </c>
      <c r="P14" s="530">
        <v>0</v>
      </c>
      <c r="Q14" s="530">
        <f t="shared" si="2"/>
        <v>5210540</v>
      </c>
      <c r="R14" s="528"/>
    </row>
    <row r="15" spans="1:18" s="506" customFormat="1" ht="16.5">
      <c r="A15" s="510">
        <v>5</v>
      </c>
      <c r="B15" s="507" t="s">
        <v>869</v>
      </c>
      <c r="C15" s="996">
        <v>18388</v>
      </c>
      <c r="D15" s="997"/>
      <c r="E15" s="530">
        <v>0</v>
      </c>
      <c r="F15" s="527">
        <v>0</v>
      </c>
      <c r="G15" s="530">
        <f t="shared" si="1"/>
        <v>18388</v>
      </c>
      <c r="H15" s="992">
        <v>17183</v>
      </c>
      <c r="I15" s="993"/>
      <c r="J15" s="530">
        <v>0</v>
      </c>
      <c r="K15" s="530">
        <v>0</v>
      </c>
      <c r="L15" s="530">
        <f t="shared" si="0"/>
        <v>17183</v>
      </c>
      <c r="M15" s="992">
        <v>4123900</v>
      </c>
      <c r="N15" s="993"/>
      <c r="O15" s="530">
        <v>0</v>
      </c>
      <c r="P15" s="530">
        <v>0</v>
      </c>
      <c r="Q15" s="530">
        <f t="shared" si="2"/>
        <v>4123900</v>
      </c>
      <c r="R15" s="528"/>
    </row>
    <row r="16" spans="1:18" s="506" customFormat="1" ht="16.5">
      <c r="A16" s="510">
        <v>6</v>
      </c>
      <c r="B16" s="507" t="s">
        <v>870</v>
      </c>
      <c r="C16" s="996">
        <v>49261</v>
      </c>
      <c r="D16" s="997"/>
      <c r="E16" s="530">
        <v>0</v>
      </c>
      <c r="F16" s="527">
        <v>0</v>
      </c>
      <c r="G16" s="530">
        <f t="shared" si="1"/>
        <v>49261</v>
      </c>
      <c r="H16" s="992">
        <v>43682</v>
      </c>
      <c r="I16" s="993"/>
      <c r="J16" s="530">
        <v>0</v>
      </c>
      <c r="K16" s="530">
        <v>0</v>
      </c>
      <c r="L16" s="530">
        <f t="shared" si="0"/>
        <v>43682</v>
      </c>
      <c r="M16" s="992">
        <v>10483711</v>
      </c>
      <c r="N16" s="993"/>
      <c r="O16" s="530">
        <v>0</v>
      </c>
      <c r="P16" s="530">
        <v>0</v>
      </c>
      <c r="Q16" s="530">
        <f t="shared" si="2"/>
        <v>10483711</v>
      </c>
      <c r="R16" s="528"/>
    </row>
    <row r="17" spans="1:18" s="506" customFormat="1" ht="16.5">
      <c r="A17" s="510">
        <v>7</v>
      </c>
      <c r="B17" s="507" t="s">
        <v>871</v>
      </c>
      <c r="C17" s="996">
        <v>43341</v>
      </c>
      <c r="D17" s="997"/>
      <c r="E17" s="530">
        <v>0</v>
      </c>
      <c r="F17" s="527">
        <v>0</v>
      </c>
      <c r="G17" s="530">
        <f t="shared" si="1"/>
        <v>43341</v>
      </c>
      <c r="H17" s="992">
        <v>39012</v>
      </c>
      <c r="I17" s="993"/>
      <c r="J17" s="530">
        <v>0</v>
      </c>
      <c r="K17" s="530">
        <v>0</v>
      </c>
      <c r="L17" s="530">
        <f t="shared" si="0"/>
        <v>39012</v>
      </c>
      <c r="M17" s="992">
        <v>9362900</v>
      </c>
      <c r="N17" s="993"/>
      <c r="O17" s="530">
        <v>0</v>
      </c>
      <c r="P17" s="530">
        <v>0</v>
      </c>
      <c r="Q17" s="530">
        <f t="shared" si="2"/>
        <v>9362900</v>
      </c>
      <c r="R17" s="528"/>
    </row>
    <row r="18" spans="1:18" s="506" customFormat="1" ht="16.5">
      <c r="A18" s="510">
        <v>8</v>
      </c>
      <c r="B18" s="507" t="s">
        <v>872</v>
      </c>
      <c r="C18" s="996">
        <v>46888</v>
      </c>
      <c r="D18" s="997"/>
      <c r="E18" s="530">
        <v>0</v>
      </c>
      <c r="F18" s="527">
        <v>0</v>
      </c>
      <c r="G18" s="530">
        <f t="shared" si="1"/>
        <v>46888</v>
      </c>
      <c r="H18" s="992">
        <v>42879</v>
      </c>
      <c r="I18" s="993"/>
      <c r="J18" s="530">
        <v>0</v>
      </c>
      <c r="K18" s="530">
        <v>0</v>
      </c>
      <c r="L18" s="530">
        <f t="shared" si="0"/>
        <v>42879</v>
      </c>
      <c r="M18" s="992">
        <v>10290900</v>
      </c>
      <c r="N18" s="993"/>
      <c r="O18" s="530">
        <v>0</v>
      </c>
      <c r="P18" s="530">
        <v>0</v>
      </c>
      <c r="Q18" s="530">
        <f t="shared" si="2"/>
        <v>10290900</v>
      </c>
      <c r="R18" s="528"/>
    </row>
    <row r="19" spans="1:18" s="506" customFormat="1" ht="16.5">
      <c r="A19" s="510">
        <v>9</v>
      </c>
      <c r="B19" s="507" t="s">
        <v>873</v>
      </c>
      <c r="C19" s="996">
        <v>14585</v>
      </c>
      <c r="D19" s="997"/>
      <c r="E19" s="530">
        <v>0</v>
      </c>
      <c r="F19" s="527">
        <v>0</v>
      </c>
      <c r="G19" s="530">
        <f t="shared" si="1"/>
        <v>14585</v>
      </c>
      <c r="H19" s="992">
        <v>13202</v>
      </c>
      <c r="I19" s="993"/>
      <c r="J19" s="530">
        <v>0</v>
      </c>
      <c r="K19" s="530">
        <v>0</v>
      </c>
      <c r="L19" s="530">
        <f t="shared" si="0"/>
        <v>13202</v>
      </c>
      <c r="M19" s="992">
        <v>3168400</v>
      </c>
      <c r="N19" s="993"/>
      <c r="O19" s="530">
        <v>0</v>
      </c>
      <c r="P19" s="530">
        <v>0</v>
      </c>
      <c r="Q19" s="530">
        <f t="shared" si="2"/>
        <v>3168400</v>
      </c>
      <c r="R19" s="528"/>
    </row>
    <row r="20" spans="1:18" s="506" customFormat="1" ht="16.5">
      <c r="A20" s="510">
        <v>10</v>
      </c>
      <c r="B20" s="507" t="s">
        <v>874</v>
      </c>
      <c r="C20" s="996">
        <v>48287</v>
      </c>
      <c r="D20" s="997"/>
      <c r="E20" s="530">
        <v>0</v>
      </c>
      <c r="F20" s="527">
        <v>0</v>
      </c>
      <c r="G20" s="530">
        <f t="shared" si="1"/>
        <v>48287</v>
      </c>
      <c r="H20" s="992">
        <v>43803</v>
      </c>
      <c r="I20" s="993"/>
      <c r="J20" s="530">
        <v>0</v>
      </c>
      <c r="K20" s="530">
        <v>0</v>
      </c>
      <c r="L20" s="530">
        <f t="shared" si="0"/>
        <v>43803</v>
      </c>
      <c r="M20" s="992">
        <v>10512740</v>
      </c>
      <c r="N20" s="993"/>
      <c r="O20" s="530">
        <v>0</v>
      </c>
      <c r="P20" s="530">
        <v>0</v>
      </c>
      <c r="Q20" s="530">
        <f t="shared" si="2"/>
        <v>10512740</v>
      </c>
      <c r="R20" s="528"/>
    </row>
    <row r="21" spans="1:18" s="506" customFormat="1" ht="16.5">
      <c r="A21" s="510">
        <v>11</v>
      </c>
      <c r="B21" s="507" t="s">
        <v>875</v>
      </c>
      <c r="C21" s="996">
        <v>63041</v>
      </c>
      <c r="D21" s="997"/>
      <c r="E21" s="530">
        <v>1348</v>
      </c>
      <c r="F21" s="527">
        <v>0</v>
      </c>
      <c r="G21" s="530">
        <f t="shared" si="1"/>
        <v>64389</v>
      </c>
      <c r="H21" s="992">
        <v>55164</v>
      </c>
      <c r="I21" s="993"/>
      <c r="J21" s="530">
        <v>0</v>
      </c>
      <c r="K21" s="530">
        <v>0</v>
      </c>
      <c r="L21" s="530">
        <f t="shared" si="0"/>
        <v>55164</v>
      </c>
      <c r="M21" s="992">
        <v>13239310</v>
      </c>
      <c r="N21" s="993"/>
      <c r="O21" s="530">
        <v>0</v>
      </c>
      <c r="P21" s="530">
        <v>0</v>
      </c>
      <c r="Q21" s="530">
        <f t="shared" si="2"/>
        <v>13239310</v>
      </c>
      <c r="R21" s="528"/>
    </row>
    <row r="22" spans="1:18" s="506" customFormat="1" ht="16.5">
      <c r="A22" s="510">
        <v>12</v>
      </c>
      <c r="B22" s="507" t="s">
        <v>876</v>
      </c>
      <c r="C22" s="996">
        <v>27609</v>
      </c>
      <c r="D22" s="997"/>
      <c r="E22" s="530">
        <v>0</v>
      </c>
      <c r="F22" s="527">
        <v>0</v>
      </c>
      <c r="G22" s="530">
        <f t="shared" si="1"/>
        <v>27609</v>
      </c>
      <c r="H22" s="992">
        <v>24403</v>
      </c>
      <c r="I22" s="993"/>
      <c r="J22" s="530">
        <v>0</v>
      </c>
      <c r="K22" s="530">
        <v>0</v>
      </c>
      <c r="L22" s="530">
        <f t="shared" si="0"/>
        <v>24403</v>
      </c>
      <c r="M22" s="992">
        <v>5856700</v>
      </c>
      <c r="N22" s="993"/>
      <c r="O22" s="530">
        <v>0</v>
      </c>
      <c r="P22" s="530">
        <v>0</v>
      </c>
      <c r="Q22" s="530">
        <f t="shared" si="2"/>
        <v>5856700</v>
      </c>
      <c r="R22" s="528"/>
    </row>
    <row r="23" spans="1:18" s="506" customFormat="1" ht="16.5">
      <c r="A23" s="510">
        <v>13</v>
      </c>
      <c r="B23" s="507" t="s">
        <v>877</v>
      </c>
      <c r="C23" s="996">
        <v>94429</v>
      </c>
      <c r="D23" s="997"/>
      <c r="E23" s="530">
        <v>1550</v>
      </c>
      <c r="F23" s="527">
        <v>0</v>
      </c>
      <c r="G23" s="530">
        <f t="shared" si="1"/>
        <v>95979</v>
      </c>
      <c r="H23" s="992">
        <v>80642</v>
      </c>
      <c r="I23" s="993"/>
      <c r="J23" s="530">
        <v>0</v>
      </c>
      <c r="K23" s="530">
        <v>0</v>
      </c>
      <c r="L23" s="530">
        <f t="shared" si="0"/>
        <v>80642</v>
      </c>
      <c r="M23" s="992">
        <v>19354000</v>
      </c>
      <c r="N23" s="993"/>
      <c r="O23" s="530">
        <v>0</v>
      </c>
      <c r="P23" s="530">
        <v>0</v>
      </c>
      <c r="Q23" s="530">
        <f t="shared" si="2"/>
        <v>19354000</v>
      </c>
      <c r="R23" s="528"/>
    </row>
    <row r="24" spans="1:18" s="506" customFormat="1" ht="16.5">
      <c r="A24" s="510">
        <v>14</v>
      </c>
      <c r="B24" s="507" t="s">
        <v>878</v>
      </c>
      <c r="C24" s="996">
        <v>30217</v>
      </c>
      <c r="D24" s="997"/>
      <c r="E24" s="530">
        <v>0</v>
      </c>
      <c r="F24" s="527">
        <v>0</v>
      </c>
      <c r="G24" s="530">
        <f t="shared" si="1"/>
        <v>30217</v>
      </c>
      <c r="H24" s="992">
        <v>27048</v>
      </c>
      <c r="I24" s="993"/>
      <c r="J24" s="530">
        <v>0</v>
      </c>
      <c r="K24" s="530">
        <v>0</v>
      </c>
      <c r="L24" s="530">
        <f t="shared" si="0"/>
        <v>27048</v>
      </c>
      <c r="M24" s="992">
        <v>6491500</v>
      </c>
      <c r="N24" s="993"/>
      <c r="O24" s="530">
        <v>0</v>
      </c>
      <c r="P24" s="530">
        <v>0</v>
      </c>
      <c r="Q24" s="530">
        <f t="shared" si="2"/>
        <v>6491500</v>
      </c>
      <c r="R24" s="528"/>
    </row>
    <row r="25" spans="1:18" s="506" customFormat="1" ht="16.5">
      <c r="A25" s="510">
        <v>15</v>
      </c>
      <c r="B25" s="507" t="s">
        <v>879</v>
      </c>
      <c r="C25" s="996">
        <v>37297</v>
      </c>
      <c r="D25" s="997"/>
      <c r="E25" s="530">
        <v>0</v>
      </c>
      <c r="F25" s="527">
        <v>0</v>
      </c>
      <c r="G25" s="530">
        <f t="shared" si="1"/>
        <v>37297</v>
      </c>
      <c r="H25" s="992">
        <v>31719</v>
      </c>
      <c r="I25" s="993"/>
      <c r="J25" s="530">
        <v>0</v>
      </c>
      <c r="K25" s="530">
        <v>0</v>
      </c>
      <c r="L25" s="530">
        <f t="shared" si="0"/>
        <v>31719</v>
      </c>
      <c r="M25" s="992">
        <v>7612602</v>
      </c>
      <c r="N25" s="993"/>
      <c r="O25" s="530">
        <v>0</v>
      </c>
      <c r="P25" s="530">
        <v>0</v>
      </c>
      <c r="Q25" s="530">
        <f t="shared" si="2"/>
        <v>7612602</v>
      </c>
      <c r="R25" s="528"/>
    </row>
    <row r="26" spans="1:18" s="506" customFormat="1" ht="16.5">
      <c r="A26" s="510">
        <v>16</v>
      </c>
      <c r="B26" s="507" t="s">
        <v>885</v>
      </c>
      <c r="C26" s="996">
        <v>36910</v>
      </c>
      <c r="D26" s="997"/>
      <c r="E26" s="530">
        <v>0</v>
      </c>
      <c r="F26" s="527">
        <v>0</v>
      </c>
      <c r="G26" s="530">
        <f t="shared" si="1"/>
        <v>36910</v>
      </c>
      <c r="H26" s="992">
        <v>30185</v>
      </c>
      <c r="I26" s="993"/>
      <c r="J26" s="530">
        <v>0</v>
      </c>
      <c r="K26" s="530">
        <v>0</v>
      </c>
      <c r="L26" s="530">
        <f t="shared" si="0"/>
        <v>30185</v>
      </c>
      <c r="M26" s="992">
        <v>7244500</v>
      </c>
      <c r="N26" s="993"/>
      <c r="O26" s="530">
        <v>0</v>
      </c>
      <c r="P26" s="530">
        <v>0</v>
      </c>
      <c r="Q26" s="530">
        <f t="shared" si="2"/>
        <v>7244500</v>
      </c>
      <c r="R26" s="528"/>
    </row>
    <row r="27" spans="1:18" s="506" customFormat="1" ht="16.5">
      <c r="A27" s="510">
        <v>17</v>
      </c>
      <c r="B27" s="507" t="s">
        <v>880</v>
      </c>
      <c r="C27" s="996">
        <v>20196</v>
      </c>
      <c r="D27" s="997"/>
      <c r="E27" s="530">
        <v>0</v>
      </c>
      <c r="F27" s="527">
        <v>0</v>
      </c>
      <c r="G27" s="530">
        <f t="shared" si="1"/>
        <v>20196</v>
      </c>
      <c r="H27" s="992">
        <v>19425</v>
      </c>
      <c r="I27" s="993"/>
      <c r="J27" s="530">
        <v>0</v>
      </c>
      <c r="K27" s="530">
        <v>0</v>
      </c>
      <c r="L27" s="530">
        <f t="shared" si="0"/>
        <v>19425</v>
      </c>
      <c r="M27" s="992">
        <v>4661900</v>
      </c>
      <c r="N27" s="993"/>
      <c r="O27" s="530">
        <v>0</v>
      </c>
      <c r="P27" s="530">
        <v>0</v>
      </c>
      <c r="Q27" s="530">
        <f t="shared" si="2"/>
        <v>4661900</v>
      </c>
      <c r="R27" s="528"/>
    </row>
    <row r="28" spans="1:18" s="506" customFormat="1" ht="16.5">
      <c r="A28" s="510">
        <v>18</v>
      </c>
      <c r="B28" s="507" t="s">
        <v>881</v>
      </c>
      <c r="C28" s="996">
        <v>60436</v>
      </c>
      <c r="D28" s="997"/>
      <c r="E28" s="530">
        <v>0</v>
      </c>
      <c r="F28" s="527">
        <v>0</v>
      </c>
      <c r="G28" s="530">
        <f t="shared" si="1"/>
        <v>60436</v>
      </c>
      <c r="H28" s="992">
        <v>53822</v>
      </c>
      <c r="I28" s="993"/>
      <c r="J28" s="530">
        <v>0</v>
      </c>
      <c r="K28" s="530">
        <v>0</v>
      </c>
      <c r="L28" s="530">
        <f t="shared" si="0"/>
        <v>53822</v>
      </c>
      <c r="M28" s="992">
        <v>12917200</v>
      </c>
      <c r="N28" s="993"/>
      <c r="O28" s="530">
        <v>0</v>
      </c>
      <c r="P28" s="530">
        <v>0</v>
      </c>
      <c r="Q28" s="530">
        <f t="shared" si="2"/>
        <v>12917200</v>
      </c>
      <c r="R28" s="528"/>
    </row>
    <row r="29" spans="1:18" s="506" customFormat="1" ht="16.5">
      <c r="A29" s="510">
        <v>19</v>
      </c>
      <c r="B29" s="507" t="s">
        <v>886</v>
      </c>
      <c r="C29" s="996">
        <v>22883</v>
      </c>
      <c r="D29" s="997"/>
      <c r="E29" s="530">
        <v>0</v>
      </c>
      <c r="F29" s="527">
        <v>0</v>
      </c>
      <c r="G29" s="530">
        <f t="shared" si="1"/>
        <v>22883</v>
      </c>
      <c r="H29" s="992">
        <v>21193</v>
      </c>
      <c r="I29" s="993"/>
      <c r="J29" s="530">
        <v>0</v>
      </c>
      <c r="K29" s="530">
        <v>0</v>
      </c>
      <c r="L29" s="530">
        <f t="shared" si="0"/>
        <v>21193</v>
      </c>
      <c r="M29" s="992">
        <v>5086200</v>
      </c>
      <c r="N29" s="993"/>
      <c r="O29" s="530">
        <v>0</v>
      </c>
      <c r="P29" s="530">
        <v>0</v>
      </c>
      <c r="Q29" s="530">
        <f t="shared" si="2"/>
        <v>5086200</v>
      </c>
      <c r="R29" s="528"/>
    </row>
    <row r="30" spans="1:18" s="506" customFormat="1" ht="16.5">
      <c r="A30" s="510">
        <v>20</v>
      </c>
      <c r="B30" s="507" t="s">
        <v>882</v>
      </c>
      <c r="C30" s="996">
        <v>52002</v>
      </c>
      <c r="D30" s="997"/>
      <c r="E30" s="530">
        <v>0</v>
      </c>
      <c r="F30" s="527">
        <v>0</v>
      </c>
      <c r="G30" s="530">
        <f t="shared" si="1"/>
        <v>52002</v>
      </c>
      <c r="H30" s="992">
        <v>46750</v>
      </c>
      <c r="I30" s="993"/>
      <c r="J30" s="530">
        <v>0</v>
      </c>
      <c r="K30" s="530">
        <v>0</v>
      </c>
      <c r="L30" s="530">
        <f t="shared" si="0"/>
        <v>46750</v>
      </c>
      <c r="M30" s="992">
        <v>11219900</v>
      </c>
      <c r="N30" s="993"/>
      <c r="O30" s="530">
        <v>0</v>
      </c>
      <c r="P30" s="530">
        <v>0</v>
      </c>
      <c r="Q30" s="530">
        <f t="shared" si="2"/>
        <v>11219900</v>
      </c>
      <c r="R30" s="528"/>
    </row>
    <row r="31" spans="1:18" s="506" customFormat="1" ht="16.5">
      <c r="A31" s="510">
        <v>21</v>
      </c>
      <c r="B31" s="507" t="s">
        <v>887</v>
      </c>
      <c r="C31" s="996">
        <v>33484</v>
      </c>
      <c r="D31" s="997"/>
      <c r="E31" s="530">
        <v>0</v>
      </c>
      <c r="F31" s="527">
        <v>0</v>
      </c>
      <c r="G31" s="530">
        <f t="shared" si="1"/>
        <v>33484</v>
      </c>
      <c r="H31" s="992">
        <v>29275</v>
      </c>
      <c r="I31" s="993"/>
      <c r="J31" s="530">
        <v>0</v>
      </c>
      <c r="K31" s="530">
        <v>0</v>
      </c>
      <c r="L31" s="530">
        <f t="shared" si="0"/>
        <v>29275</v>
      </c>
      <c r="M31" s="992">
        <v>7026090</v>
      </c>
      <c r="N31" s="993"/>
      <c r="O31" s="530">
        <v>0</v>
      </c>
      <c r="P31" s="530">
        <v>0</v>
      </c>
      <c r="Q31" s="530">
        <f t="shared" si="2"/>
        <v>7026090</v>
      </c>
      <c r="R31" s="528"/>
    </row>
    <row r="32" spans="1:18" s="506" customFormat="1" ht="16.5">
      <c r="A32" s="510">
        <v>22</v>
      </c>
      <c r="B32" s="507" t="s">
        <v>883</v>
      </c>
      <c r="C32" s="996">
        <v>45786</v>
      </c>
      <c r="D32" s="997"/>
      <c r="E32" s="530">
        <v>0</v>
      </c>
      <c r="F32" s="527">
        <v>0</v>
      </c>
      <c r="G32" s="530">
        <f t="shared" si="1"/>
        <v>45786</v>
      </c>
      <c r="H32" s="992">
        <v>40276</v>
      </c>
      <c r="I32" s="993"/>
      <c r="J32" s="530">
        <v>0</v>
      </c>
      <c r="K32" s="530">
        <v>0</v>
      </c>
      <c r="L32" s="530">
        <f t="shared" si="0"/>
        <v>40276</v>
      </c>
      <c r="M32" s="992">
        <v>9666300</v>
      </c>
      <c r="N32" s="993"/>
      <c r="O32" s="530">
        <v>0</v>
      </c>
      <c r="P32" s="530">
        <v>0</v>
      </c>
      <c r="Q32" s="530">
        <f t="shared" si="2"/>
        <v>9666300</v>
      </c>
      <c r="R32" s="528"/>
    </row>
    <row r="33" spans="1:18" s="506" customFormat="1" ht="16.5">
      <c r="A33" s="504" t="s">
        <v>15</v>
      </c>
      <c r="B33" s="507"/>
      <c r="C33" s="994">
        <f>SUM(C11:D32)</f>
        <v>916940</v>
      </c>
      <c r="D33" s="995"/>
      <c r="E33" s="530">
        <f aca="true" t="shared" si="3" ref="E33:Q33">SUM(E11:E32)</f>
        <v>4798</v>
      </c>
      <c r="F33" s="530">
        <f t="shared" si="3"/>
        <v>0</v>
      </c>
      <c r="G33" s="530">
        <f t="shared" si="3"/>
        <v>921738</v>
      </c>
      <c r="H33" s="994">
        <f>SUM(H11:I32)</f>
        <v>817896</v>
      </c>
      <c r="I33" s="995"/>
      <c r="J33" s="530">
        <f t="shared" si="3"/>
        <v>0</v>
      </c>
      <c r="K33" s="530">
        <f t="shared" si="3"/>
        <v>0</v>
      </c>
      <c r="L33" s="530">
        <f t="shared" si="3"/>
        <v>817896</v>
      </c>
      <c r="M33" s="994">
        <f>SUM(M11:N32)</f>
        <v>196294533</v>
      </c>
      <c r="N33" s="995"/>
      <c r="O33" s="530">
        <f t="shared" si="3"/>
        <v>0</v>
      </c>
      <c r="P33" s="530">
        <f t="shared" si="3"/>
        <v>0</v>
      </c>
      <c r="Q33" s="530">
        <f t="shared" si="3"/>
        <v>196294533</v>
      </c>
      <c r="R33" s="517"/>
    </row>
    <row r="34" spans="1:17" ht="12.75">
      <c r="A34" s="53"/>
      <c r="B34" s="18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</row>
    <row r="35" spans="1:4" ht="12.75">
      <c r="A35" s="8" t="s">
        <v>7</v>
      </c>
      <c r="B35"/>
      <c r="C35" s="122"/>
      <c r="D35" s="122"/>
    </row>
    <row r="36" spans="1:4" ht="12.75">
      <c r="A36" t="s">
        <v>8</v>
      </c>
      <c r="B36"/>
      <c r="C36" s="122"/>
      <c r="D36" s="122"/>
    </row>
    <row r="37" spans="1:12" ht="12.75">
      <c r="A37" t="s">
        <v>9</v>
      </c>
      <c r="B37"/>
      <c r="C37" s="122"/>
      <c r="D37" s="122"/>
      <c r="I37" s="9"/>
      <c r="J37" s="9"/>
      <c r="K37" s="9"/>
      <c r="L37" s="9"/>
    </row>
    <row r="38" spans="1:18" ht="12.75">
      <c r="A38" s="13" t="s">
        <v>965</v>
      </c>
      <c r="C38" s="122"/>
      <c r="D38" s="122"/>
      <c r="E38" s="122"/>
      <c r="F38" s="122"/>
      <c r="G38" s="122"/>
      <c r="H38" s="122"/>
      <c r="I38" s="122"/>
      <c r="J38" s="9"/>
      <c r="K38" s="9"/>
      <c r="L38" s="9"/>
      <c r="M38" s="122"/>
      <c r="N38" s="122"/>
      <c r="O38" s="122"/>
      <c r="P38" s="122"/>
      <c r="Q38" s="122"/>
      <c r="R38" s="122"/>
    </row>
    <row r="39" spans="3:18" ht="12.75">
      <c r="C39" s="284" t="s">
        <v>966</v>
      </c>
      <c r="D39" s="122"/>
      <c r="E39" s="156"/>
      <c r="F39" s="156"/>
      <c r="G39" s="156"/>
      <c r="H39" s="156"/>
      <c r="I39" s="156"/>
      <c r="J39" s="156"/>
      <c r="K39" s="156"/>
      <c r="L39" s="156"/>
      <c r="M39" s="156"/>
      <c r="N39" s="122"/>
      <c r="O39" s="122"/>
      <c r="P39" s="122"/>
      <c r="Q39" s="122"/>
      <c r="R39" s="122"/>
    </row>
    <row r="40" spans="1:18" s="506" customFormat="1" ht="17.25" customHeight="1">
      <c r="A40" s="509" t="s">
        <v>11</v>
      </c>
      <c r="B40" s="509"/>
      <c r="C40" s="516"/>
      <c r="D40" s="516"/>
      <c r="E40" s="516"/>
      <c r="F40" s="516"/>
      <c r="G40" s="516"/>
      <c r="H40" s="517"/>
      <c r="I40" s="516"/>
      <c r="J40" s="517"/>
      <c r="K40" s="517"/>
      <c r="L40" s="517"/>
      <c r="M40" s="517"/>
      <c r="N40" s="1006" t="s">
        <v>862</v>
      </c>
      <c r="O40" s="1006"/>
      <c r="P40" s="1006"/>
      <c r="Q40" s="1006"/>
      <c r="R40" s="517"/>
    </row>
    <row r="41" spans="1:18" s="506" customFormat="1" ht="17.25" customHeight="1">
      <c r="A41" s="519"/>
      <c r="B41" s="519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1006" t="s">
        <v>863</v>
      </c>
      <c r="O41" s="1006"/>
      <c r="P41" s="1006"/>
      <c r="Q41" s="1006"/>
      <c r="R41" s="517"/>
    </row>
    <row r="42" spans="1:17" ht="12.75">
      <c r="A42" s="64"/>
      <c r="B42" s="64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1:17" ht="12.75">
      <c r="A43" s="12"/>
      <c r="B43" s="12"/>
      <c r="C43" s="1"/>
      <c r="D43" s="1"/>
      <c r="E43" s="1"/>
      <c r="F43" s="1"/>
      <c r="N43" s="1"/>
      <c r="O43" s="1"/>
      <c r="P43" s="1"/>
      <c r="Q43" s="1"/>
    </row>
    <row r="44" spans="1:12" ht="12.75">
      <c r="A44" s="1007"/>
      <c r="B44" s="1007"/>
      <c r="C44" s="1007"/>
      <c r="D44" s="1007"/>
      <c r="E44" s="1007"/>
      <c r="F44" s="1007"/>
      <c r="G44" s="1007"/>
      <c r="H44" s="1007"/>
      <c r="I44" s="1007"/>
      <c r="J44" s="1007"/>
      <c r="K44" s="1007"/>
      <c r="L44" s="1007"/>
    </row>
  </sheetData>
  <sheetProtection/>
  <mergeCells count="83">
    <mergeCell ref="A5:Q5"/>
    <mergeCell ref="C31:D31"/>
    <mergeCell ref="C32:D32"/>
    <mergeCell ref="C33:D33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N40:Q40"/>
    <mergeCell ref="N41:Q41"/>
    <mergeCell ref="A44:L44"/>
    <mergeCell ref="H11:I11"/>
    <mergeCell ref="H12:I12"/>
    <mergeCell ref="H13:I13"/>
    <mergeCell ref="H14:I14"/>
    <mergeCell ref="C11:D11"/>
    <mergeCell ref="C12:D12"/>
    <mergeCell ref="H15:I15"/>
    <mergeCell ref="O1:Q1"/>
    <mergeCell ref="A2:L2"/>
    <mergeCell ref="A8:A9"/>
    <mergeCell ref="B8:B9"/>
    <mergeCell ref="C8:G8"/>
    <mergeCell ref="H8:L8"/>
    <mergeCell ref="M8:Q8"/>
    <mergeCell ref="A7:B7"/>
    <mergeCell ref="N7:Q7"/>
    <mergeCell ref="A3:Q3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M11:N11"/>
    <mergeCell ref="M12:N12"/>
    <mergeCell ref="M13:N13"/>
    <mergeCell ref="M14:N14"/>
    <mergeCell ref="M15:N15"/>
    <mergeCell ref="M16:N16"/>
    <mergeCell ref="M30:N30"/>
    <mergeCell ref="M17:N17"/>
    <mergeCell ref="M18:N18"/>
    <mergeCell ref="M19:N19"/>
    <mergeCell ref="M20:N20"/>
    <mergeCell ref="M21:N21"/>
    <mergeCell ref="M22:N22"/>
    <mergeCell ref="M31:N31"/>
    <mergeCell ref="M23:N23"/>
    <mergeCell ref="M24:N24"/>
    <mergeCell ref="M25:N25"/>
    <mergeCell ref="M32:N32"/>
    <mergeCell ref="M33:N33"/>
    <mergeCell ref="M26:N26"/>
    <mergeCell ref="M27:N27"/>
    <mergeCell ref="M28:N28"/>
    <mergeCell ref="M29:N29"/>
  </mergeCells>
  <printOptions horizontalCentered="1"/>
  <pageMargins left="0.56" right="0.4" top="0.2362204724409449" bottom="0" header="0.31496062992125984" footer="0.31496062992125984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5"/>
  <sheetViews>
    <sheetView view="pageBreakPreview" zoomScaleSheetLayoutView="100" zoomScalePageLayoutView="0" workbookViewId="0" topLeftCell="A19">
      <selection activeCell="F41" sqref="F41"/>
    </sheetView>
  </sheetViews>
  <sheetFormatPr defaultColWidth="9.140625" defaultRowHeight="12.75"/>
  <cols>
    <col min="1" max="1" width="7.140625" style="13" customWidth="1"/>
    <col min="2" max="2" width="14.57421875" style="13" customWidth="1"/>
    <col min="3" max="4" width="8.57421875" style="13" customWidth="1"/>
    <col min="5" max="5" width="13.28125" style="13" customWidth="1"/>
    <col min="6" max="6" width="12.00390625" style="13" customWidth="1"/>
    <col min="7" max="7" width="12.421875" style="13" customWidth="1"/>
    <col min="8" max="9" width="8.57421875" style="13" customWidth="1"/>
    <col min="10" max="10" width="11.8515625" style="13" customWidth="1"/>
    <col min="11" max="11" width="10.421875" style="13" customWidth="1"/>
    <col min="12" max="12" width="14.140625" style="13" customWidth="1"/>
    <col min="13" max="13" width="12.421875" style="13" customWidth="1"/>
    <col min="14" max="14" width="8.57421875" style="13" customWidth="1"/>
    <col min="15" max="15" width="13.140625" style="13" customWidth="1"/>
    <col min="16" max="16" width="12.28125" style="13" customWidth="1"/>
    <col min="17" max="17" width="13.28125" style="13" customWidth="1"/>
    <col min="18" max="16384" width="9.140625" style="13" customWidth="1"/>
  </cols>
  <sheetData>
    <row r="1" spans="15:17" ht="12.75" customHeight="1">
      <c r="O1" s="1009"/>
      <c r="P1" s="1009"/>
      <c r="Q1" s="1009"/>
    </row>
    <row r="2" spans="1:16" ht="15.75">
      <c r="A2" s="1010" t="s">
        <v>0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37"/>
      <c r="N2" s="37"/>
      <c r="O2" s="37"/>
      <c r="P2" s="37"/>
    </row>
    <row r="3" spans="1:17" ht="26.25">
      <c r="A3" s="979" t="s">
        <v>684</v>
      </c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36"/>
      <c r="N3" s="36"/>
      <c r="O3" s="1012" t="s">
        <v>57</v>
      </c>
      <c r="P3" s="1012"/>
      <c r="Q3" s="1012"/>
    </row>
    <row r="4" ht="11.25" customHeight="1"/>
    <row r="5" spans="1:12" ht="15.75">
      <c r="A5" s="1011" t="s">
        <v>823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</row>
    <row r="7" spans="1:17" ht="19.5" customHeight="1">
      <c r="A7" s="84" t="s">
        <v>861</v>
      </c>
      <c r="B7" s="84"/>
      <c r="N7" s="1005" t="s">
        <v>760</v>
      </c>
      <c r="O7" s="1005"/>
      <c r="P7" s="1005"/>
      <c r="Q7" s="78"/>
    </row>
    <row r="8" spans="1:17" s="509" customFormat="1" ht="29.25" customHeight="1">
      <c r="A8" s="983" t="s">
        <v>2</v>
      </c>
      <c r="B8" s="983" t="s">
        <v>3</v>
      </c>
      <c r="C8" s="1000" t="s">
        <v>767</v>
      </c>
      <c r="D8" s="1000"/>
      <c r="E8" s="1000"/>
      <c r="F8" s="1000"/>
      <c r="G8" s="1000"/>
      <c r="H8" s="1001" t="s">
        <v>620</v>
      </c>
      <c r="I8" s="1000"/>
      <c r="J8" s="1000"/>
      <c r="K8" s="1000"/>
      <c r="L8" s="1000"/>
      <c r="M8" s="1002" t="s">
        <v>105</v>
      </c>
      <c r="N8" s="1003"/>
      <c r="O8" s="1003"/>
      <c r="P8" s="1003"/>
      <c r="Q8" s="1004"/>
    </row>
    <row r="9" spans="1:17" s="509" customFormat="1" ht="61.5" customHeight="1">
      <c r="A9" s="983"/>
      <c r="B9" s="983"/>
      <c r="C9" s="505" t="s">
        <v>205</v>
      </c>
      <c r="D9" s="505" t="s">
        <v>206</v>
      </c>
      <c r="E9" s="505" t="s">
        <v>340</v>
      </c>
      <c r="F9" s="505" t="s">
        <v>212</v>
      </c>
      <c r="G9" s="505" t="s">
        <v>110</v>
      </c>
      <c r="H9" s="520" t="s">
        <v>205</v>
      </c>
      <c r="I9" s="505" t="s">
        <v>206</v>
      </c>
      <c r="J9" s="505" t="s">
        <v>340</v>
      </c>
      <c r="K9" s="521" t="s">
        <v>212</v>
      </c>
      <c r="L9" s="505" t="s">
        <v>343</v>
      </c>
      <c r="M9" s="505" t="s">
        <v>967</v>
      </c>
      <c r="N9" s="505" t="s">
        <v>206</v>
      </c>
      <c r="O9" s="505" t="s">
        <v>340</v>
      </c>
      <c r="P9" s="521" t="s">
        <v>212</v>
      </c>
      <c r="Q9" s="505" t="s">
        <v>112</v>
      </c>
    </row>
    <row r="10" spans="1:17" s="509" customFormat="1" ht="16.5">
      <c r="A10" s="505">
        <v>1</v>
      </c>
      <c r="B10" s="505">
        <v>2</v>
      </c>
      <c r="C10" s="532">
        <v>3</v>
      </c>
      <c r="D10" s="532">
        <v>4</v>
      </c>
      <c r="E10" s="532">
        <v>5</v>
      </c>
      <c r="F10" s="532">
        <v>6</v>
      </c>
      <c r="G10" s="532">
        <v>7</v>
      </c>
      <c r="H10" s="532">
        <v>8</v>
      </c>
      <c r="I10" s="532">
        <v>9</v>
      </c>
      <c r="J10" s="532">
        <v>10</v>
      </c>
      <c r="K10" s="532">
        <v>11</v>
      </c>
      <c r="L10" s="532">
        <v>12</v>
      </c>
      <c r="M10" s="532">
        <v>13</v>
      </c>
      <c r="N10" s="532">
        <v>14</v>
      </c>
      <c r="O10" s="532">
        <v>15</v>
      </c>
      <c r="P10" s="532">
        <v>16</v>
      </c>
      <c r="Q10" s="532">
        <v>17</v>
      </c>
    </row>
    <row r="11" spans="1:17" s="506" customFormat="1" ht="16.5">
      <c r="A11" s="510">
        <v>1</v>
      </c>
      <c r="B11" s="507" t="s">
        <v>866</v>
      </c>
      <c r="C11" s="996">
        <v>53331</v>
      </c>
      <c r="D11" s="997"/>
      <c r="E11" s="527">
        <v>0</v>
      </c>
      <c r="F11" s="527">
        <v>0</v>
      </c>
      <c r="G11" s="527">
        <f>SUM(C11:F11)</f>
        <v>53331</v>
      </c>
      <c r="H11" s="996">
        <v>53184</v>
      </c>
      <c r="I11" s="997"/>
      <c r="J11" s="527">
        <v>0</v>
      </c>
      <c r="K11" s="527">
        <v>0</v>
      </c>
      <c r="L11" s="527">
        <f aca="true" t="shared" si="0" ref="L11:L32">SUM(H11:K11)</f>
        <v>53184</v>
      </c>
      <c r="M11" s="996">
        <v>12764200</v>
      </c>
      <c r="N11" s="997"/>
      <c r="O11" s="527">
        <v>0</v>
      </c>
      <c r="P11" s="527">
        <v>0</v>
      </c>
      <c r="Q11" s="527">
        <f>M11+O11+P11</f>
        <v>12764200</v>
      </c>
    </row>
    <row r="12" spans="1:17" s="506" customFormat="1" ht="16.5">
      <c r="A12" s="510">
        <v>2</v>
      </c>
      <c r="B12" s="507" t="s">
        <v>884</v>
      </c>
      <c r="C12" s="996">
        <v>14423</v>
      </c>
      <c r="D12" s="997"/>
      <c r="E12" s="527">
        <v>0</v>
      </c>
      <c r="F12" s="527">
        <v>0</v>
      </c>
      <c r="G12" s="530">
        <f aca="true" t="shared" si="1" ref="G12:G32">SUM(C12:F12)</f>
        <v>14423</v>
      </c>
      <c r="H12" s="992">
        <v>11820</v>
      </c>
      <c r="I12" s="993"/>
      <c r="J12" s="530">
        <v>0</v>
      </c>
      <c r="K12" s="530">
        <v>0</v>
      </c>
      <c r="L12" s="530">
        <f t="shared" si="0"/>
        <v>11820</v>
      </c>
      <c r="M12" s="992">
        <v>2836733</v>
      </c>
      <c r="N12" s="993"/>
      <c r="O12" s="530">
        <v>0</v>
      </c>
      <c r="P12" s="530">
        <v>0</v>
      </c>
      <c r="Q12" s="530">
        <f aca="true" t="shared" si="2" ref="Q12:Q32">M12+O12+P12</f>
        <v>2836733</v>
      </c>
    </row>
    <row r="13" spans="1:17" s="506" customFormat="1" ht="16.5">
      <c r="A13" s="510">
        <v>3</v>
      </c>
      <c r="B13" s="507" t="s">
        <v>867</v>
      </c>
      <c r="C13" s="996">
        <v>34654</v>
      </c>
      <c r="D13" s="997"/>
      <c r="E13" s="527">
        <v>0</v>
      </c>
      <c r="F13" s="527">
        <v>0</v>
      </c>
      <c r="G13" s="530">
        <f t="shared" si="1"/>
        <v>34654</v>
      </c>
      <c r="H13" s="992">
        <v>27295</v>
      </c>
      <c r="I13" s="993"/>
      <c r="J13" s="530">
        <v>0</v>
      </c>
      <c r="K13" s="530">
        <v>0</v>
      </c>
      <c r="L13" s="530">
        <f t="shared" si="0"/>
        <v>27295</v>
      </c>
      <c r="M13" s="992">
        <v>6550733</v>
      </c>
      <c r="N13" s="993"/>
      <c r="O13" s="530">
        <v>0</v>
      </c>
      <c r="P13" s="530">
        <v>0</v>
      </c>
      <c r="Q13" s="530">
        <f t="shared" si="2"/>
        <v>6550733</v>
      </c>
    </row>
    <row r="14" spans="1:17" s="506" customFormat="1" ht="16.5">
      <c r="A14" s="510">
        <v>4</v>
      </c>
      <c r="B14" s="507" t="s">
        <v>868</v>
      </c>
      <c r="C14" s="996">
        <v>17758</v>
      </c>
      <c r="D14" s="997"/>
      <c r="E14" s="527">
        <v>0</v>
      </c>
      <c r="F14" s="527">
        <v>0</v>
      </c>
      <c r="G14" s="530">
        <f t="shared" si="1"/>
        <v>17758</v>
      </c>
      <c r="H14" s="992">
        <v>14184</v>
      </c>
      <c r="I14" s="993"/>
      <c r="J14" s="530">
        <v>0</v>
      </c>
      <c r="K14" s="530">
        <v>0</v>
      </c>
      <c r="L14" s="530">
        <f t="shared" si="0"/>
        <v>14184</v>
      </c>
      <c r="M14" s="992">
        <v>3404067</v>
      </c>
      <c r="N14" s="993"/>
      <c r="O14" s="530">
        <v>0</v>
      </c>
      <c r="P14" s="530">
        <v>0</v>
      </c>
      <c r="Q14" s="530">
        <f t="shared" si="2"/>
        <v>3404067</v>
      </c>
    </row>
    <row r="15" spans="1:17" s="506" customFormat="1" ht="16.5">
      <c r="A15" s="510">
        <v>5</v>
      </c>
      <c r="B15" s="507" t="s">
        <v>869</v>
      </c>
      <c r="C15" s="996">
        <v>13507</v>
      </c>
      <c r="D15" s="997"/>
      <c r="E15" s="527">
        <v>0</v>
      </c>
      <c r="F15" s="527">
        <v>0</v>
      </c>
      <c r="G15" s="530">
        <f t="shared" si="1"/>
        <v>13507</v>
      </c>
      <c r="H15" s="992">
        <v>11828</v>
      </c>
      <c r="I15" s="993"/>
      <c r="J15" s="530">
        <v>0</v>
      </c>
      <c r="K15" s="530">
        <v>0</v>
      </c>
      <c r="L15" s="530">
        <f t="shared" si="0"/>
        <v>11828</v>
      </c>
      <c r="M15" s="992">
        <v>2838800</v>
      </c>
      <c r="N15" s="993"/>
      <c r="O15" s="530">
        <v>0</v>
      </c>
      <c r="P15" s="530">
        <v>0</v>
      </c>
      <c r="Q15" s="530">
        <f t="shared" si="2"/>
        <v>2838800</v>
      </c>
    </row>
    <row r="16" spans="1:17" s="506" customFormat="1" ht="16.5">
      <c r="A16" s="510">
        <v>6</v>
      </c>
      <c r="B16" s="507" t="s">
        <v>870</v>
      </c>
      <c r="C16" s="996">
        <v>33337</v>
      </c>
      <c r="D16" s="997"/>
      <c r="E16" s="527">
        <v>0</v>
      </c>
      <c r="F16" s="527">
        <v>0</v>
      </c>
      <c r="G16" s="530">
        <f t="shared" si="1"/>
        <v>33337</v>
      </c>
      <c r="H16" s="992">
        <v>28155</v>
      </c>
      <c r="I16" s="993"/>
      <c r="J16" s="530">
        <v>0</v>
      </c>
      <c r="K16" s="530">
        <v>0</v>
      </c>
      <c r="L16" s="530">
        <f t="shared" si="0"/>
        <v>28155</v>
      </c>
      <c r="M16" s="992">
        <v>6757200</v>
      </c>
      <c r="N16" s="993"/>
      <c r="O16" s="530">
        <v>0</v>
      </c>
      <c r="P16" s="530">
        <v>0</v>
      </c>
      <c r="Q16" s="530">
        <f t="shared" si="2"/>
        <v>6757200</v>
      </c>
    </row>
    <row r="17" spans="1:17" s="506" customFormat="1" ht="16.5">
      <c r="A17" s="510">
        <v>7</v>
      </c>
      <c r="B17" s="507" t="s">
        <v>871</v>
      </c>
      <c r="C17" s="996">
        <v>26375</v>
      </c>
      <c r="D17" s="997"/>
      <c r="E17" s="527">
        <v>0</v>
      </c>
      <c r="F17" s="527">
        <v>0</v>
      </c>
      <c r="G17" s="530">
        <f t="shared" si="1"/>
        <v>26375</v>
      </c>
      <c r="H17" s="992">
        <v>21311</v>
      </c>
      <c r="I17" s="993"/>
      <c r="J17" s="530">
        <v>0</v>
      </c>
      <c r="K17" s="530">
        <v>0</v>
      </c>
      <c r="L17" s="530">
        <f t="shared" si="0"/>
        <v>21311</v>
      </c>
      <c r="M17" s="992">
        <v>5114533</v>
      </c>
      <c r="N17" s="993"/>
      <c r="O17" s="530">
        <v>0</v>
      </c>
      <c r="P17" s="530">
        <v>0</v>
      </c>
      <c r="Q17" s="530">
        <f t="shared" si="2"/>
        <v>5114533</v>
      </c>
    </row>
    <row r="18" spans="1:17" s="506" customFormat="1" ht="16.5">
      <c r="A18" s="510">
        <v>8</v>
      </c>
      <c r="B18" s="507" t="s">
        <v>872</v>
      </c>
      <c r="C18" s="996">
        <v>37567</v>
      </c>
      <c r="D18" s="997"/>
      <c r="E18" s="527">
        <v>0</v>
      </c>
      <c r="F18" s="527">
        <v>0</v>
      </c>
      <c r="G18" s="530">
        <f t="shared" si="1"/>
        <v>37567</v>
      </c>
      <c r="H18" s="992">
        <v>35384</v>
      </c>
      <c r="I18" s="993"/>
      <c r="J18" s="530">
        <v>0</v>
      </c>
      <c r="K18" s="530">
        <v>0</v>
      </c>
      <c r="L18" s="530">
        <f t="shared" si="0"/>
        <v>35384</v>
      </c>
      <c r="M18" s="992">
        <v>8492133</v>
      </c>
      <c r="N18" s="993"/>
      <c r="O18" s="530">
        <v>0</v>
      </c>
      <c r="P18" s="530">
        <v>0</v>
      </c>
      <c r="Q18" s="530">
        <f t="shared" si="2"/>
        <v>8492133</v>
      </c>
    </row>
    <row r="19" spans="1:17" s="506" customFormat="1" ht="16.5">
      <c r="A19" s="510">
        <v>9</v>
      </c>
      <c r="B19" s="507" t="s">
        <v>873</v>
      </c>
      <c r="C19" s="996">
        <v>13009</v>
      </c>
      <c r="D19" s="997"/>
      <c r="E19" s="527">
        <v>0</v>
      </c>
      <c r="F19" s="527">
        <v>0</v>
      </c>
      <c r="G19" s="530">
        <f t="shared" si="1"/>
        <v>13009</v>
      </c>
      <c r="H19" s="992">
        <v>12021</v>
      </c>
      <c r="I19" s="993"/>
      <c r="J19" s="530">
        <v>0</v>
      </c>
      <c r="K19" s="530">
        <v>0</v>
      </c>
      <c r="L19" s="530">
        <f t="shared" si="0"/>
        <v>12021</v>
      </c>
      <c r="M19" s="992">
        <v>2884933</v>
      </c>
      <c r="N19" s="993"/>
      <c r="O19" s="530">
        <v>0</v>
      </c>
      <c r="P19" s="530">
        <v>0</v>
      </c>
      <c r="Q19" s="530">
        <f t="shared" si="2"/>
        <v>2884933</v>
      </c>
    </row>
    <row r="20" spans="1:17" s="506" customFormat="1" ht="16.5">
      <c r="A20" s="510">
        <v>10</v>
      </c>
      <c r="B20" s="507" t="s">
        <v>874</v>
      </c>
      <c r="C20" s="996">
        <v>35926</v>
      </c>
      <c r="D20" s="997"/>
      <c r="E20" s="527">
        <v>0</v>
      </c>
      <c r="F20" s="527">
        <v>0</v>
      </c>
      <c r="G20" s="530">
        <f t="shared" si="1"/>
        <v>35926</v>
      </c>
      <c r="H20" s="992">
        <v>30537</v>
      </c>
      <c r="I20" s="993"/>
      <c r="J20" s="530">
        <v>0</v>
      </c>
      <c r="K20" s="530">
        <v>0</v>
      </c>
      <c r="L20" s="530">
        <f t="shared" si="0"/>
        <v>30537</v>
      </c>
      <c r="M20" s="992">
        <v>7328933</v>
      </c>
      <c r="N20" s="993"/>
      <c r="O20" s="530">
        <v>0</v>
      </c>
      <c r="P20" s="530">
        <v>0</v>
      </c>
      <c r="Q20" s="530">
        <f t="shared" si="2"/>
        <v>7328933</v>
      </c>
    </row>
    <row r="21" spans="1:17" s="506" customFormat="1" ht="16.5">
      <c r="A21" s="510">
        <v>11</v>
      </c>
      <c r="B21" s="507" t="s">
        <v>875</v>
      </c>
      <c r="C21" s="996">
        <v>45326</v>
      </c>
      <c r="D21" s="997"/>
      <c r="E21" s="527">
        <v>0</v>
      </c>
      <c r="F21" s="527">
        <v>0</v>
      </c>
      <c r="G21" s="530">
        <f t="shared" si="1"/>
        <v>45326</v>
      </c>
      <c r="H21" s="992">
        <v>38834</v>
      </c>
      <c r="I21" s="993"/>
      <c r="J21" s="530">
        <v>0</v>
      </c>
      <c r="K21" s="530">
        <v>0</v>
      </c>
      <c r="L21" s="530">
        <f t="shared" si="0"/>
        <v>38834</v>
      </c>
      <c r="M21" s="992">
        <v>9320067</v>
      </c>
      <c r="N21" s="993"/>
      <c r="O21" s="530">
        <v>0</v>
      </c>
      <c r="P21" s="530">
        <v>0</v>
      </c>
      <c r="Q21" s="530">
        <f t="shared" si="2"/>
        <v>9320067</v>
      </c>
    </row>
    <row r="22" spans="1:17" s="506" customFormat="1" ht="16.5">
      <c r="A22" s="510">
        <v>12</v>
      </c>
      <c r="B22" s="507" t="s">
        <v>876</v>
      </c>
      <c r="C22" s="996">
        <v>18254</v>
      </c>
      <c r="D22" s="997"/>
      <c r="E22" s="527">
        <v>0</v>
      </c>
      <c r="F22" s="527">
        <v>0</v>
      </c>
      <c r="G22" s="530">
        <f t="shared" si="1"/>
        <v>18254</v>
      </c>
      <c r="H22" s="992">
        <v>15508</v>
      </c>
      <c r="I22" s="993"/>
      <c r="J22" s="530">
        <v>0</v>
      </c>
      <c r="K22" s="530">
        <v>0</v>
      </c>
      <c r="L22" s="530">
        <f t="shared" si="0"/>
        <v>15508</v>
      </c>
      <c r="M22" s="992">
        <v>3721867</v>
      </c>
      <c r="N22" s="993"/>
      <c r="O22" s="530">
        <v>0</v>
      </c>
      <c r="P22" s="530">
        <v>0</v>
      </c>
      <c r="Q22" s="530">
        <f t="shared" si="2"/>
        <v>3721867</v>
      </c>
    </row>
    <row r="23" spans="1:17" s="506" customFormat="1" ht="16.5">
      <c r="A23" s="510">
        <v>13</v>
      </c>
      <c r="B23" s="507" t="s">
        <v>877</v>
      </c>
      <c r="C23" s="996">
        <v>65762</v>
      </c>
      <c r="D23" s="997"/>
      <c r="E23" s="527">
        <v>0</v>
      </c>
      <c r="F23" s="527">
        <v>0</v>
      </c>
      <c r="G23" s="530">
        <f t="shared" si="1"/>
        <v>65762</v>
      </c>
      <c r="H23" s="992">
        <v>54606</v>
      </c>
      <c r="I23" s="993"/>
      <c r="J23" s="530">
        <v>0</v>
      </c>
      <c r="K23" s="530">
        <v>0</v>
      </c>
      <c r="L23" s="530">
        <f t="shared" si="0"/>
        <v>54606</v>
      </c>
      <c r="M23" s="992">
        <v>13105333</v>
      </c>
      <c r="N23" s="993"/>
      <c r="O23" s="530">
        <v>0</v>
      </c>
      <c r="P23" s="530">
        <v>0</v>
      </c>
      <c r="Q23" s="530">
        <f t="shared" si="2"/>
        <v>13105333</v>
      </c>
    </row>
    <row r="24" spans="1:17" s="506" customFormat="1" ht="16.5">
      <c r="A24" s="510">
        <v>14</v>
      </c>
      <c r="B24" s="507" t="s">
        <v>878</v>
      </c>
      <c r="C24" s="996">
        <v>23935</v>
      </c>
      <c r="D24" s="997"/>
      <c r="E24" s="527">
        <v>0</v>
      </c>
      <c r="F24" s="527">
        <v>0</v>
      </c>
      <c r="G24" s="530">
        <f t="shared" si="1"/>
        <v>23935</v>
      </c>
      <c r="H24" s="992">
        <v>20239</v>
      </c>
      <c r="I24" s="993"/>
      <c r="J24" s="530">
        <v>0</v>
      </c>
      <c r="K24" s="530">
        <v>0</v>
      </c>
      <c r="L24" s="530">
        <f t="shared" si="0"/>
        <v>20239</v>
      </c>
      <c r="M24" s="992">
        <v>4857333</v>
      </c>
      <c r="N24" s="993"/>
      <c r="O24" s="530">
        <v>0</v>
      </c>
      <c r="P24" s="530">
        <v>0</v>
      </c>
      <c r="Q24" s="530">
        <f t="shared" si="2"/>
        <v>4857333</v>
      </c>
    </row>
    <row r="25" spans="1:17" s="506" customFormat="1" ht="16.5">
      <c r="A25" s="510">
        <v>15</v>
      </c>
      <c r="B25" s="507" t="s">
        <v>879</v>
      </c>
      <c r="C25" s="996">
        <v>26771</v>
      </c>
      <c r="D25" s="997"/>
      <c r="E25" s="527">
        <v>0</v>
      </c>
      <c r="F25" s="527">
        <v>0</v>
      </c>
      <c r="G25" s="530">
        <f t="shared" si="1"/>
        <v>26771</v>
      </c>
      <c r="H25" s="992">
        <v>21320</v>
      </c>
      <c r="I25" s="993"/>
      <c r="J25" s="530">
        <v>0</v>
      </c>
      <c r="K25" s="530">
        <v>0</v>
      </c>
      <c r="L25" s="530">
        <f t="shared" si="0"/>
        <v>21320</v>
      </c>
      <c r="M25" s="992">
        <v>5116733</v>
      </c>
      <c r="N25" s="993"/>
      <c r="O25" s="530">
        <v>0</v>
      </c>
      <c r="P25" s="530">
        <v>0</v>
      </c>
      <c r="Q25" s="530">
        <f t="shared" si="2"/>
        <v>5116733</v>
      </c>
    </row>
    <row r="26" spans="1:17" s="506" customFormat="1" ht="16.5">
      <c r="A26" s="510">
        <v>16</v>
      </c>
      <c r="B26" s="507" t="s">
        <v>885</v>
      </c>
      <c r="C26" s="996">
        <v>25745</v>
      </c>
      <c r="D26" s="997"/>
      <c r="E26" s="527">
        <v>0</v>
      </c>
      <c r="F26" s="527">
        <v>0</v>
      </c>
      <c r="G26" s="530">
        <f t="shared" si="1"/>
        <v>25745</v>
      </c>
      <c r="H26" s="992">
        <v>20412</v>
      </c>
      <c r="I26" s="993"/>
      <c r="J26" s="530">
        <v>0</v>
      </c>
      <c r="K26" s="530">
        <v>0</v>
      </c>
      <c r="L26" s="530">
        <f t="shared" si="0"/>
        <v>20412</v>
      </c>
      <c r="M26" s="992">
        <v>4898800</v>
      </c>
      <c r="N26" s="993"/>
      <c r="O26" s="530">
        <v>0</v>
      </c>
      <c r="P26" s="530">
        <v>0</v>
      </c>
      <c r="Q26" s="530">
        <f t="shared" si="2"/>
        <v>4898800</v>
      </c>
    </row>
    <row r="27" spans="1:17" s="506" customFormat="1" ht="16.5">
      <c r="A27" s="510">
        <v>17</v>
      </c>
      <c r="B27" s="507" t="s">
        <v>880</v>
      </c>
      <c r="C27" s="996">
        <v>14782</v>
      </c>
      <c r="D27" s="997"/>
      <c r="E27" s="527">
        <v>0</v>
      </c>
      <c r="F27" s="527">
        <v>0</v>
      </c>
      <c r="G27" s="530">
        <f t="shared" si="1"/>
        <v>14782</v>
      </c>
      <c r="H27" s="992">
        <v>13647</v>
      </c>
      <c r="I27" s="993"/>
      <c r="J27" s="530">
        <v>0</v>
      </c>
      <c r="K27" s="530">
        <v>0</v>
      </c>
      <c r="L27" s="530">
        <f t="shared" si="0"/>
        <v>13647</v>
      </c>
      <c r="M27" s="992">
        <v>3275334</v>
      </c>
      <c r="N27" s="993"/>
      <c r="O27" s="530">
        <v>0</v>
      </c>
      <c r="P27" s="530">
        <v>0</v>
      </c>
      <c r="Q27" s="530">
        <f t="shared" si="2"/>
        <v>3275334</v>
      </c>
    </row>
    <row r="28" spans="1:17" s="506" customFormat="1" ht="16.5">
      <c r="A28" s="510">
        <v>18</v>
      </c>
      <c r="B28" s="507" t="s">
        <v>881</v>
      </c>
      <c r="C28" s="996">
        <v>45321</v>
      </c>
      <c r="D28" s="997"/>
      <c r="E28" s="527">
        <v>0</v>
      </c>
      <c r="F28" s="527">
        <v>0</v>
      </c>
      <c r="G28" s="530">
        <f t="shared" si="1"/>
        <v>45321</v>
      </c>
      <c r="H28" s="992">
        <v>37021</v>
      </c>
      <c r="I28" s="993"/>
      <c r="J28" s="530">
        <v>0</v>
      </c>
      <c r="K28" s="530">
        <v>0</v>
      </c>
      <c r="L28" s="530">
        <f t="shared" si="0"/>
        <v>37021</v>
      </c>
      <c r="M28" s="992">
        <v>8885080</v>
      </c>
      <c r="N28" s="993"/>
      <c r="O28" s="530">
        <v>0</v>
      </c>
      <c r="P28" s="530">
        <v>0</v>
      </c>
      <c r="Q28" s="530">
        <f t="shared" si="2"/>
        <v>8885080</v>
      </c>
    </row>
    <row r="29" spans="1:17" s="506" customFormat="1" ht="16.5">
      <c r="A29" s="510">
        <v>19</v>
      </c>
      <c r="B29" s="507" t="s">
        <v>886</v>
      </c>
      <c r="C29" s="996">
        <v>16784</v>
      </c>
      <c r="D29" s="997"/>
      <c r="E29" s="527">
        <v>0</v>
      </c>
      <c r="F29" s="527">
        <v>0</v>
      </c>
      <c r="G29" s="530">
        <f t="shared" si="1"/>
        <v>16784</v>
      </c>
      <c r="H29" s="992">
        <v>15026</v>
      </c>
      <c r="I29" s="993"/>
      <c r="J29" s="530">
        <v>0</v>
      </c>
      <c r="K29" s="530">
        <v>0</v>
      </c>
      <c r="L29" s="530">
        <f t="shared" si="0"/>
        <v>15026</v>
      </c>
      <c r="M29" s="992">
        <v>3606268</v>
      </c>
      <c r="N29" s="993"/>
      <c r="O29" s="530">
        <v>0</v>
      </c>
      <c r="P29" s="530">
        <v>0</v>
      </c>
      <c r="Q29" s="530">
        <f t="shared" si="2"/>
        <v>3606268</v>
      </c>
    </row>
    <row r="30" spans="1:17" s="506" customFormat="1" ht="16.5">
      <c r="A30" s="510">
        <v>20</v>
      </c>
      <c r="B30" s="507" t="s">
        <v>882</v>
      </c>
      <c r="C30" s="996">
        <v>40921</v>
      </c>
      <c r="D30" s="997"/>
      <c r="E30" s="527">
        <v>0</v>
      </c>
      <c r="F30" s="527">
        <v>0</v>
      </c>
      <c r="G30" s="530">
        <f t="shared" si="1"/>
        <v>40921</v>
      </c>
      <c r="H30" s="992">
        <v>34174</v>
      </c>
      <c r="I30" s="993"/>
      <c r="J30" s="530">
        <v>0</v>
      </c>
      <c r="K30" s="530">
        <v>0</v>
      </c>
      <c r="L30" s="530">
        <f t="shared" si="0"/>
        <v>34174</v>
      </c>
      <c r="M30" s="992">
        <v>8210668</v>
      </c>
      <c r="N30" s="993"/>
      <c r="O30" s="530">
        <v>0</v>
      </c>
      <c r="P30" s="530">
        <v>0</v>
      </c>
      <c r="Q30" s="530">
        <f t="shared" si="2"/>
        <v>8210668</v>
      </c>
    </row>
    <row r="31" spans="1:17" s="506" customFormat="1" ht="16.5">
      <c r="A31" s="510">
        <v>21</v>
      </c>
      <c r="B31" s="507" t="s">
        <v>887</v>
      </c>
      <c r="C31" s="996">
        <v>19950</v>
      </c>
      <c r="D31" s="997"/>
      <c r="E31" s="527">
        <v>0</v>
      </c>
      <c r="F31" s="527">
        <v>0</v>
      </c>
      <c r="G31" s="530">
        <f t="shared" si="1"/>
        <v>19950</v>
      </c>
      <c r="H31" s="992">
        <v>16659</v>
      </c>
      <c r="I31" s="993"/>
      <c r="J31" s="530">
        <v>0</v>
      </c>
      <c r="K31" s="530">
        <v>0</v>
      </c>
      <c r="L31" s="530">
        <f t="shared" si="0"/>
        <v>16659</v>
      </c>
      <c r="M31" s="992">
        <v>3998068</v>
      </c>
      <c r="N31" s="993"/>
      <c r="O31" s="530">
        <v>0</v>
      </c>
      <c r="P31" s="530">
        <v>0</v>
      </c>
      <c r="Q31" s="530">
        <f t="shared" si="2"/>
        <v>3998068</v>
      </c>
    </row>
    <row r="32" spans="1:17" s="506" customFormat="1" ht="16.5">
      <c r="A32" s="510">
        <v>22</v>
      </c>
      <c r="B32" s="507" t="s">
        <v>883</v>
      </c>
      <c r="C32" s="996">
        <v>29265</v>
      </c>
      <c r="D32" s="997"/>
      <c r="E32" s="527">
        <v>0</v>
      </c>
      <c r="F32" s="527">
        <v>0</v>
      </c>
      <c r="G32" s="530">
        <f t="shared" si="1"/>
        <v>29265</v>
      </c>
      <c r="H32" s="992">
        <v>25094</v>
      </c>
      <c r="I32" s="993"/>
      <c r="J32" s="530">
        <v>0</v>
      </c>
      <c r="K32" s="530">
        <v>0</v>
      </c>
      <c r="L32" s="530">
        <f t="shared" si="0"/>
        <v>25094</v>
      </c>
      <c r="M32" s="992">
        <v>6022533</v>
      </c>
      <c r="N32" s="993"/>
      <c r="O32" s="530">
        <v>0</v>
      </c>
      <c r="P32" s="530">
        <v>0</v>
      </c>
      <c r="Q32" s="530">
        <f t="shared" si="2"/>
        <v>6022533</v>
      </c>
    </row>
    <row r="33" spans="1:17" s="506" customFormat="1" ht="16.5">
      <c r="A33" s="504" t="s">
        <v>15</v>
      </c>
      <c r="B33" s="507"/>
      <c r="C33" s="994">
        <f>SUM(C11:D32)</f>
        <v>652703</v>
      </c>
      <c r="D33" s="995"/>
      <c r="E33" s="530">
        <f aca="true" t="shared" si="3" ref="E33:Q33">SUM(E11:E32)</f>
        <v>0</v>
      </c>
      <c r="F33" s="530">
        <f t="shared" si="3"/>
        <v>0</v>
      </c>
      <c r="G33" s="530">
        <f t="shared" si="3"/>
        <v>652703</v>
      </c>
      <c r="H33" s="994">
        <f>SUM(H11:I32)</f>
        <v>558259</v>
      </c>
      <c r="I33" s="995"/>
      <c r="J33" s="530">
        <f t="shared" si="3"/>
        <v>0</v>
      </c>
      <c r="K33" s="530">
        <f t="shared" si="3"/>
        <v>0</v>
      </c>
      <c r="L33" s="530">
        <f t="shared" si="3"/>
        <v>558259</v>
      </c>
      <c r="M33" s="994">
        <f>SUM(M11:N32)</f>
        <v>133990349</v>
      </c>
      <c r="N33" s="995"/>
      <c r="O33" s="530">
        <f t="shared" si="3"/>
        <v>0</v>
      </c>
      <c r="P33" s="530">
        <f t="shared" si="3"/>
        <v>0</v>
      </c>
      <c r="Q33" s="530">
        <f t="shared" si="3"/>
        <v>133990349</v>
      </c>
    </row>
    <row r="34" spans="1:17" ht="12.75">
      <c r="A34" s="5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4" ht="12.75">
      <c r="A35" s="8" t="s">
        <v>7</v>
      </c>
      <c r="B35"/>
      <c r="C35"/>
      <c r="D35"/>
    </row>
    <row r="36" spans="1:4" ht="12.75">
      <c r="A36" t="s">
        <v>8</v>
      </c>
      <c r="B36"/>
      <c r="C36"/>
      <c r="D36"/>
    </row>
    <row r="37" spans="1:12" ht="12.75">
      <c r="A37" t="s">
        <v>9</v>
      </c>
      <c r="B37"/>
      <c r="C37"/>
      <c r="D37"/>
      <c r="I37" s="9"/>
      <c r="J37" s="9"/>
      <c r="K37" s="9"/>
      <c r="L37" s="9"/>
    </row>
    <row r="38" spans="1:12" ht="12.75">
      <c r="A38" s="13" t="s">
        <v>413</v>
      </c>
      <c r="J38" s="9"/>
      <c r="K38" s="9"/>
      <c r="L38" s="9"/>
    </row>
    <row r="39" spans="3:13" ht="12.75">
      <c r="C39" s="13" t="s">
        <v>415</v>
      </c>
      <c r="E39" s="10"/>
      <c r="F39" s="10"/>
      <c r="G39" s="10"/>
      <c r="H39" s="10"/>
      <c r="I39" s="10"/>
      <c r="J39" s="10"/>
      <c r="K39" s="10"/>
      <c r="L39" s="10"/>
      <c r="M39" s="10"/>
    </row>
    <row r="41" spans="1:17" s="457" customFormat="1" ht="21" customHeight="1">
      <c r="A41" s="474" t="s">
        <v>11</v>
      </c>
      <c r="B41" s="474"/>
      <c r="C41" s="474"/>
      <c r="D41" s="474"/>
      <c r="E41" s="474"/>
      <c r="F41" s="474"/>
      <c r="G41" s="474"/>
      <c r="I41" s="474"/>
      <c r="N41" s="887" t="s">
        <v>862</v>
      </c>
      <c r="O41" s="887"/>
      <c r="P41" s="887"/>
      <c r="Q41" s="887"/>
    </row>
    <row r="42" spans="1:17" s="457" customFormat="1" ht="21" customHeight="1">
      <c r="A42" s="476"/>
      <c r="B42" s="476"/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887" t="s">
        <v>863</v>
      </c>
      <c r="O42" s="887"/>
      <c r="P42" s="887"/>
      <c r="Q42" s="887"/>
    </row>
    <row r="43" spans="1:17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</row>
    <row r="44" spans="1:17" ht="12.75">
      <c r="A44" s="12"/>
      <c r="B44" s="12"/>
      <c r="C44" s="12"/>
      <c r="D44" s="12"/>
      <c r="E44" s="12"/>
      <c r="F44" s="12"/>
      <c r="N44" s="28"/>
      <c r="O44" s="28"/>
      <c r="P44" s="28"/>
      <c r="Q44" s="28"/>
    </row>
    <row r="45" spans="1:12" ht="12.75">
      <c r="A45" s="1007"/>
      <c r="B45" s="1007"/>
      <c r="C45" s="1007"/>
      <c r="D45" s="1007"/>
      <c r="E45" s="1007"/>
      <c r="F45" s="1007"/>
      <c r="G45" s="1007"/>
      <c r="H45" s="1007"/>
      <c r="I45" s="1007"/>
      <c r="J45" s="1007"/>
      <c r="K45" s="1007"/>
      <c r="L45" s="1007"/>
    </row>
  </sheetData>
  <sheetProtection/>
  <mergeCells count="83">
    <mergeCell ref="N7:P7"/>
    <mergeCell ref="O3:Q3"/>
    <mergeCell ref="C32:D32"/>
    <mergeCell ref="H32:I32"/>
    <mergeCell ref="M32:N32"/>
    <mergeCell ref="C33:D33"/>
    <mergeCell ref="H33:I33"/>
    <mergeCell ref="M33:N33"/>
    <mergeCell ref="C30:D30"/>
    <mergeCell ref="H30:I30"/>
    <mergeCell ref="M30:N30"/>
    <mergeCell ref="C31:D31"/>
    <mergeCell ref="H31:I31"/>
    <mergeCell ref="M31:N31"/>
    <mergeCell ref="C28:D28"/>
    <mergeCell ref="H28:I28"/>
    <mergeCell ref="M28:N28"/>
    <mergeCell ref="C29:D29"/>
    <mergeCell ref="H29:I29"/>
    <mergeCell ref="M29:N29"/>
    <mergeCell ref="C26:D26"/>
    <mergeCell ref="H26:I26"/>
    <mergeCell ref="M26:N26"/>
    <mergeCell ref="C27:D27"/>
    <mergeCell ref="H27:I27"/>
    <mergeCell ref="M27:N27"/>
    <mergeCell ref="C24:D24"/>
    <mergeCell ref="H24:I24"/>
    <mergeCell ref="M24:N24"/>
    <mergeCell ref="C25:D25"/>
    <mergeCell ref="H25:I25"/>
    <mergeCell ref="M25:N25"/>
    <mergeCell ref="C22:D22"/>
    <mergeCell ref="H22:I22"/>
    <mergeCell ref="M22:N22"/>
    <mergeCell ref="C23:D23"/>
    <mergeCell ref="H23:I23"/>
    <mergeCell ref="M23:N23"/>
    <mergeCell ref="C20:D20"/>
    <mergeCell ref="H20:I20"/>
    <mergeCell ref="M20:N20"/>
    <mergeCell ref="C21:D21"/>
    <mergeCell ref="H21:I21"/>
    <mergeCell ref="M21:N21"/>
    <mergeCell ref="C18:D18"/>
    <mergeCell ref="H18:I18"/>
    <mergeCell ref="M18:N18"/>
    <mergeCell ref="C19:D19"/>
    <mergeCell ref="H19:I19"/>
    <mergeCell ref="M19:N19"/>
    <mergeCell ref="C16:D16"/>
    <mergeCell ref="H16:I16"/>
    <mergeCell ref="M16:N16"/>
    <mergeCell ref="C17:D17"/>
    <mergeCell ref="H17:I17"/>
    <mergeCell ref="M17:N17"/>
    <mergeCell ref="M13:N13"/>
    <mergeCell ref="C14:D14"/>
    <mergeCell ref="H14:I14"/>
    <mergeCell ref="M14:N14"/>
    <mergeCell ref="C15:D15"/>
    <mergeCell ref="H15:I15"/>
    <mergeCell ref="M15:N15"/>
    <mergeCell ref="A45:L45"/>
    <mergeCell ref="O1:Q1"/>
    <mergeCell ref="A2:L2"/>
    <mergeCell ref="A3:L3"/>
    <mergeCell ref="A5:L5"/>
    <mergeCell ref="M8:Q8"/>
    <mergeCell ref="A8:A9"/>
    <mergeCell ref="C11:D11"/>
    <mergeCell ref="H11:I11"/>
    <mergeCell ref="M11:N11"/>
    <mergeCell ref="B8:B9"/>
    <mergeCell ref="N41:Q41"/>
    <mergeCell ref="N42:Q42"/>
    <mergeCell ref="C8:G8"/>
    <mergeCell ref="H8:L8"/>
    <mergeCell ref="C12:D12"/>
    <mergeCell ref="H12:I12"/>
    <mergeCell ref="M12:N12"/>
    <mergeCell ref="C13:D13"/>
    <mergeCell ref="H13:I13"/>
  </mergeCells>
  <printOptions horizontalCentered="1"/>
  <pageMargins left="0.52" right="0.52" top="0.2362204724409449" bottom="0" header="0.31496062992125984" footer="0.31496062992125984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9"/>
  <sheetViews>
    <sheetView view="pageBreakPreview" zoomScale="85" zoomScaleSheetLayoutView="85" zoomScalePageLayoutView="0" workbookViewId="0" topLeftCell="A1">
      <selection activeCell="A32" sqref="A32:IV32"/>
    </sheetView>
  </sheetViews>
  <sheetFormatPr defaultColWidth="9.140625" defaultRowHeight="12.75"/>
  <cols>
    <col min="1" max="1" width="9.7109375" style="0" customWidth="1"/>
    <col min="2" max="2" width="30.00390625" style="0" customWidth="1"/>
    <col min="3" max="7" width="26.00390625" style="0" customWidth="1"/>
  </cols>
  <sheetData>
    <row r="1" spans="1:7" ht="21">
      <c r="A1" s="962" t="s">
        <v>0</v>
      </c>
      <c r="B1" s="962"/>
      <c r="C1" s="962"/>
      <c r="D1" s="962"/>
      <c r="E1" s="962"/>
      <c r="F1" s="962"/>
      <c r="G1" s="341" t="s">
        <v>621</v>
      </c>
    </row>
    <row r="2" spans="1:7" ht="27.75">
      <c r="A2" s="963" t="s">
        <v>684</v>
      </c>
      <c r="B2" s="963"/>
      <c r="C2" s="963"/>
      <c r="D2" s="963"/>
      <c r="E2" s="963"/>
      <c r="F2" s="963"/>
      <c r="G2" s="963"/>
    </row>
    <row r="3" spans="1:7" ht="18" customHeight="1">
      <c r="A3" s="1016" t="s">
        <v>622</v>
      </c>
      <c r="B3" s="1016"/>
      <c r="C3" s="1016"/>
      <c r="D3" s="1016"/>
      <c r="E3" s="1016"/>
      <c r="F3" s="1016"/>
      <c r="G3" s="1016"/>
    </row>
    <row r="4" spans="1:2" ht="18">
      <c r="A4" s="225" t="s">
        <v>861</v>
      </c>
      <c r="B4" s="225"/>
    </row>
    <row r="5" spans="1:7" ht="15">
      <c r="A5" s="135"/>
      <c r="B5" s="135"/>
      <c r="F5" s="1015" t="s">
        <v>762</v>
      </c>
      <c r="G5" s="1015"/>
    </row>
    <row r="6" spans="1:7" s="457" customFormat="1" ht="42" customHeight="1">
      <c r="A6" s="533" t="s">
        <v>2</v>
      </c>
      <c r="B6" s="533" t="s">
        <v>3</v>
      </c>
      <c r="C6" s="534" t="s">
        <v>623</v>
      </c>
      <c r="D6" s="534" t="s">
        <v>624</v>
      </c>
      <c r="E6" s="534" t="s">
        <v>625</v>
      </c>
      <c r="F6" s="534" t="s">
        <v>626</v>
      </c>
      <c r="G6" s="535" t="s">
        <v>627</v>
      </c>
    </row>
    <row r="7" spans="1:7" s="340" customFormat="1" ht="18.75">
      <c r="A7" s="460" t="s">
        <v>252</v>
      </c>
      <c r="B7" s="460" t="s">
        <v>253</v>
      </c>
      <c r="C7" s="460" t="s">
        <v>254</v>
      </c>
      <c r="D7" s="460" t="s">
        <v>255</v>
      </c>
      <c r="E7" s="460" t="s">
        <v>256</v>
      </c>
      <c r="F7" s="460" t="s">
        <v>257</v>
      </c>
      <c r="G7" s="460" t="s">
        <v>258</v>
      </c>
    </row>
    <row r="8" spans="1:7" s="340" customFormat="1" ht="18.75">
      <c r="A8" s="461">
        <v>1</v>
      </c>
      <c r="B8" s="462" t="s">
        <v>866</v>
      </c>
      <c r="C8" s="536">
        <v>205746</v>
      </c>
      <c r="D8" s="536">
        <v>183587</v>
      </c>
      <c r="E8" s="536">
        <v>0</v>
      </c>
      <c r="F8" s="536">
        <f>C8-D8</f>
        <v>22159</v>
      </c>
      <c r="G8" s="536">
        <v>0</v>
      </c>
    </row>
    <row r="9" spans="1:7" s="340" customFormat="1" ht="18.75">
      <c r="A9" s="461">
        <v>2</v>
      </c>
      <c r="B9" s="462" t="s">
        <v>884</v>
      </c>
      <c r="C9" s="536">
        <v>55171</v>
      </c>
      <c r="D9" s="536">
        <v>52798</v>
      </c>
      <c r="E9" s="536">
        <v>0</v>
      </c>
      <c r="F9" s="536">
        <f aca="true" t="shared" si="0" ref="F9:F30">C9-D9</f>
        <v>2373</v>
      </c>
      <c r="G9" s="536">
        <v>0</v>
      </c>
    </row>
    <row r="10" spans="1:7" s="340" customFormat="1" ht="18.75">
      <c r="A10" s="461">
        <v>3</v>
      </c>
      <c r="B10" s="462" t="s">
        <v>867</v>
      </c>
      <c r="C10" s="536">
        <v>132685</v>
      </c>
      <c r="D10" s="536">
        <v>125020</v>
      </c>
      <c r="E10" s="536">
        <v>0</v>
      </c>
      <c r="F10" s="536">
        <f t="shared" si="0"/>
        <v>7665</v>
      </c>
      <c r="G10" s="536">
        <v>0</v>
      </c>
    </row>
    <row r="11" spans="1:7" s="340" customFormat="1" ht="18.75">
      <c r="A11" s="461">
        <v>4</v>
      </c>
      <c r="B11" s="462" t="s">
        <v>868</v>
      </c>
      <c r="C11" s="536">
        <v>65285</v>
      </c>
      <c r="D11" s="536">
        <v>61348</v>
      </c>
      <c r="E11" s="536">
        <v>0</v>
      </c>
      <c r="F11" s="536">
        <f t="shared" si="0"/>
        <v>3937</v>
      </c>
      <c r="G11" s="536">
        <v>0</v>
      </c>
    </row>
    <row r="12" spans="1:7" s="340" customFormat="1" ht="18.75">
      <c r="A12" s="461">
        <v>5</v>
      </c>
      <c r="B12" s="462" t="s">
        <v>869</v>
      </c>
      <c r="C12" s="536">
        <v>53120</v>
      </c>
      <c r="D12" s="536">
        <v>49978</v>
      </c>
      <c r="E12" s="536">
        <v>0</v>
      </c>
      <c r="F12" s="536">
        <f t="shared" si="0"/>
        <v>3142</v>
      </c>
      <c r="G12" s="536">
        <v>0</v>
      </c>
    </row>
    <row r="13" spans="1:7" s="340" customFormat="1" ht="18.75">
      <c r="A13" s="461">
        <v>6</v>
      </c>
      <c r="B13" s="462" t="s">
        <v>870</v>
      </c>
      <c r="C13" s="536">
        <v>131589</v>
      </c>
      <c r="D13" s="536">
        <v>124827</v>
      </c>
      <c r="E13" s="536">
        <v>0</v>
      </c>
      <c r="F13" s="536">
        <f t="shared" si="0"/>
        <v>6762</v>
      </c>
      <c r="G13" s="536">
        <v>0</v>
      </c>
    </row>
    <row r="14" spans="1:7" s="340" customFormat="1" ht="18.75">
      <c r="A14" s="461">
        <v>7</v>
      </c>
      <c r="B14" s="462" t="s">
        <v>871</v>
      </c>
      <c r="C14" s="536">
        <v>103395</v>
      </c>
      <c r="D14" s="536">
        <v>97642</v>
      </c>
      <c r="E14" s="536">
        <v>0</v>
      </c>
      <c r="F14" s="536">
        <f t="shared" si="0"/>
        <v>5753</v>
      </c>
      <c r="G14" s="536">
        <v>0</v>
      </c>
    </row>
    <row r="15" spans="1:7" s="340" customFormat="1" ht="18.75">
      <c r="A15" s="461">
        <v>8</v>
      </c>
      <c r="B15" s="462" t="s">
        <v>872</v>
      </c>
      <c r="C15" s="536">
        <v>142569</v>
      </c>
      <c r="D15" s="536">
        <v>131229</v>
      </c>
      <c r="E15" s="536">
        <v>0</v>
      </c>
      <c r="F15" s="536">
        <f t="shared" si="0"/>
        <v>11340</v>
      </c>
      <c r="G15" s="536">
        <v>0</v>
      </c>
    </row>
    <row r="16" spans="1:7" s="340" customFormat="1" ht="18.75">
      <c r="A16" s="461">
        <v>9</v>
      </c>
      <c r="B16" s="462" t="s">
        <v>873</v>
      </c>
      <c r="C16" s="536">
        <v>50472</v>
      </c>
      <c r="D16" s="536">
        <v>47589</v>
      </c>
      <c r="E16" s="536">
        <v>0</v>
      </c>
      <c r="F16" s="536">
        <f t="shared" si="0"/>
        <v>2883</v>
      </c>
      <c r="G16" s="536">
        <v>0</v>
      </c>
    </row>
    <row r="17" spans="1:7" s="340" customFormat="1" ht="18.75">
      <c r="A17" s="461">
        <v>10</v>
      </c>
      <c r="B17" s="462" t="s">
        <v>874</v>
      </c>
      <c r="C17" s="536">
        <v>148255</v>
      </c>
      <c r="D17" s="536">
        <v>138869</v>
      </c>
      <c r="E17" s="536">
        <v>0</v>
      </c>
      <c r="F17" s="536">
        <f t="shared" si="0"/>
        <v>9386</v>
      </c>
      <c r="G17" s="536">
        <v>0</v>
      </c>
    </row>
    <row r="18" spans="1:7" s="340" customFormat="1" ht="18.75">
      <c r="A18" s="461">
        <v>11</v>
      </c>
      <c r="B18" s="462" t="s">
        <v>875</v>
      </c>
      <c r="C18" s="536">
        <v>178246</v>
      </c>
      <c r="D18" s="536">
        <v>160652</v>
      </c>
      <c r="E18" s="536">
        <v>0</v>
      </c>
      <c r="F18" s="536">
        <f t="shared" si="0"/>
        <v>17594</v>
      </c>
      <c r="G18" s="536">
        <v>0</v>
      </c>
    </row>
    <row r="19" spans="1:7" s="340" customFormat="1" ht="18.75">
      <c r="A19" s="461">
        <v>12</v>
      </c>
      <c r="B19" s="462" t="s">
        <v>876</v>
      </c>
      <c r="C19" s="536">
        <v>71171</v>
      </c>
      <c r="D19" s="536">
        <v>65158</v>
      </c>
      <c r="E19" s="536">
        <v>0</v>
      </c>
      <c r="F19" s="536">
        <f t="shared" si="0"/>
        <v>6013</v>
      </c>
      <c r="G19" s="536">
        <v>0</v>
      </c>
    </row>
    <row r="20" spans="1:7" s="340" customFormat="1" ht="18.75">
      <c r="A20" s="461">
        <v>13</v>
      </c>
      <c r="B20" s="462" t="s">
        <v>877</v>
      </c>
      <c r="C20" s="536">
        <v>264647</v>
      </c>
      <c r="D20" s="536">
        <v>242783</v>
      </c>
      <c r="E20" s="536">
        <v>0</v>
      </c>
      <c r="F20" s="536">
        <f t="shared" si="0"/>
        <v>21864</v>
      </c>
      <c r="G20" s="536">
        <v>0</v>
      </c>
    </row>
    <row r="21" spans="1:7" s="340" customFormat="1" ht="18.75">
      <c r="A21" s="461">
        <v>14</v>
      </c>
      <c r="B21" s="462" t="s">
        <v>878</v>
      </c>
      <c r="C21" s="536">
        <v>86740</v>
      </c>
      <c r="D21" s="536">
        <v>82035</v>
      </c>
      <c r="E21" s="536">
        <v>0</v>
      </c>
      <c r="F21" s="536">
        <f t="shared" si="0"/>
        <v>4705</v>
      </c>
      <c r="G21" s="536">
        <v>0</v>
      </c>
    </row>
    <row r="22" spans="1:7" s="340" customFormat="1" ht="18.75">
      <c r="A22" s="461">
        <v>15</v>
      </c>
      <c r="B22" s="462" t="s">
        <v>879</v>
      </c>
      <c r="C22" s="536">
        <v>102953</v>
      </c>
      <c r="D22" s="536">
        <v>94253</v>
      </c>
      <c r="E22" s="536">
        <v>0</v>
      </c>
      <c r="F22" s="536">
        <f t="shared" si="0"/>
        <v>8700</v>
      </c>
      <c r="G22" s="536">
        <v>0</v>
      </c>
    </row>
    <row r="23" spans="1:7" s="340" customFormat="1" ht="18.75">
      <c r="A23" s="461">
        <v>16</v>
      </c>
      <c r="B23" s="462" t="s">
        <v>885</v>
      </c>
      <c r="C23" s="536">
        <v>96801</v>
      </c>
      <c r="D23" s="536">
        <v>93272</v>
      </c>
      <c r="E23" s="536">
        <v>0</v>
      </c>
      <c r="F23" s="536">
        <f t="shared" si="0"/>
        <v>3529</v>
      </c>
      <c r="G23" s="536">
        <v>0</v>
      </c>
    </row>
    <row r="24" spans="1:7" s="340" customFormat="1" ht="18.75">
      <c r="A24" s="461">
        <v>17</v>
      </c>
      <c r="B24" s="462" t="s">
        <v>880</v>
      </c>
      <c r="C24" s="536">
        <v>54187</v>
      </c>
      <c r="D24" s="536">
        <v>50382</v>
      </c>
      <c r="E24" s="536">
        <v>0</v>
      </c>
      <c r="F24" s="536">
        <f t="shared" si="0"/>
        <v>3805</v>
      </c>
      <c r="G24" s="536">
        <v>0</v>
      </c>
    </row>
    <row r="25" spans="1:7" s="340" customFormat="1" ht="18.75">
      <c r="A25" s="461">
        <v>18</v>
      </c>
      <c r="B25" s="462" t="s">
        <v>881</v>
      </c>
      <c r="C25" s="536">
        <v>183947</v>
      </c>
      <c r="D25" s="536">
        <v>170523</v>
      </c>
      <c r="E25" s="536">
        <v>0</v>
      </c>
      <c r="F25" s="536">
        <f t="shared" si="0"/>
        <v>13424</v>
      </c>
      <c r="G25" s="536">
        <v>0</v>
      </c>
    </row>
    <row r="26" spans="1:7" s="340" customFormat="1" ht="18.75">
      <c r="A26" s="461">
        <v>19</v>
      </c>
      <c r="B26" s="462" t="s">
        <v>886</v>
      </c>
      <c r="C26" s="536">
        <v>66974</v>
      </c>
      <c r="D26" s="536">
        <v>62947</v>
      </c>
      <c r="E26" s="536">
        <v>0</v>
      </c>
      <c r="F26" s="536">
        <f t="shared" si="0"/>
        <v>4027</v>
      </c>
      <c r="G26" s="536">
        <v>0</v>
      </c>
    </row>
    <row r="27" spans="1:7" s="340" customFormat="1" ht="18.75">
      <c r="A27" s="461">
        <v>20</v>
      </c>
      <c r="B27" s="462" t="s">
        <v>882</v>
      </c>
      <c r="C27" s="536">
        <v>146494</v>
      </c>
      <c r="D27" s="536">
        <v>138901</v>
      </c>
      <c r="E27" s="536">
        <v>0</v>
      </c>
      <c r="F27" s="536">
        <f t="shared" si="0"/>
        <v>7593</v>
      </c>
      <c r="G27" s="536">
        <v>0</v>
      </c>
    </row>
    <row r="28" spans="1:7" s="340" customFormat="1" ht="18.75">
      <c r="A28" s="461">
        <v>21</v>
      </c>
      <c r="B28" s="462" t="s">
        <v>887</v>
      </c>
      <c r="C28" s="536">
        <v>88409</v>
      </c>
      <c r="D28" s="536">
        <v>77394</v>
      </c>
      <c r="E28" s="536">
        <v>0</v>
      </c>
      <c r="F28" s="536">
        <f t="shared" si="0"/>
        <v>11015</v>
      </c>
      <c r="G28" s="536">
        <v>0</v>
      </c>
    </row>
    <row r="29" spans="1:7" s="340" customFormat="1" ht="18.75">
      <c r="A29" s="461">
        <v>22</v>
      </c>
      <c r="B29" s="462" t="s">
        <v>883</v>
      </c>
      <c r="C29" s="536">
        <v>111894</v>
      </c>
      <c r="D29" s="536">
        <v>101260</v>
      </c>
      <c r="E29" s="536">
        <v>0</v>
      </c>
      <c r="F29" s="536">
        <f t="shared" si="0"/>
        <v>10634</v>
      </c>
      <c r="G29" s="536">
        <v>0</v>
      </c>
    </row>
    <row r="30" spans="1:7" s="457" customFormat="1" ht="18.75">
      <c r="A30" s="464" t="s">
        <v>15</v>
      </c>
      <c r="B30" s="462"/>
      <c r="C30" s="537">
        <f>SUM(C8:C29)</f>
        <v>2540750</v>
      </c>
      <c r="D30" s="537">
        <f>SUM(D8:D29)</f>
        <v>2352447</v>
      </c>
      <c r="E30" s="537">
        <f>SUM(E8:E29)</f>
        <v>0</v>
      </c>
      <c r="F30" s="536">
        <f t="shared" si="0"/>
        <v>188303</v>
      </c>
      <c r="G30" s="536"/>
    </row>
    <row r="35" spans="1:9" ht="15" customHeight="1">
      <c r="A35" s="538" t="s">
        <v>11</v>
      </c>
      <c r="B35" s="191"/>
      <c r="C35" s="191"/>
      <c r="D35" s="191"/>
      <c r="E35" s="1014"/>
      <c r="F35" s="1014"/>
      <c r="G35" s="192"/>
      <c r="H35" s="192"/>
      <c r="I35" s="192"/>
    </row>
    <row r="36" spans="1:9" s="457" customFormat="1" ht="21" customHeight="1">
      <c r="A36" s="538"/>
      <c r="B36" s="538"/>
      <c r="C36" s="538"/>
      <c r="D36" s="538"/>
      <c r="F36" s="1013" t="s">
        <v>862</v>
      </c>
      <c r="G36" s="1013"/>
      <c r="H36" s="539"/>
      <c r="I36" s="539"/>
    </row>
    <row r="37" spans="1:9" s="457" customFormat="1" ht="21" customHeight="1">
      <c r="A37" s="538"/>
      <c r="B37" s="538"/>
      <c r="C37" s="538"/>
      <c r="D37" s="538"/>
      <c r="F37" s="1013" t="s">
        <v>863</v>
      </c>
      <c r="G37" s="1013"/>
      <c r="H37" s="539"/>
      <c r="I37" s="539"/>
    </row>
    <row r="38" spans="3:9" s="457" customFormat="1" ht="18">
      <c r="C38" s="538"/>
      <c r="D38" s="538"/>
      <c r="E38" s="538"/>
      <c r="F38" s="540"/>
      <c r="G38" s="541"/>
      <c r="H38" s="538"/>
      <c r="I38" s="538"/>
    </row>
    <row r="39" spans="1:13" ht="12.7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</row>
  </sheetData>
  <sheetProtection/>
  <mergeCells count="7">
    <mergeCell ref="A1:F1"/>
    <mergeCell ref="F37:G37"/>
    <mergeCell ref="E35:F35"/>
    <mergeCell ref="F5:G5"/>
    <mergeCell ref="F36:G36"/>
    <mergeCell ref="A2:G2"/>
    <mergeCell ref="A3:G3"/>
  </mergeCells>
  <printOptions verticalCentered="1"/>
  <pageMargins left="0.63" right="0.34" top="0.56" bottom="0.41" header="0.22" footer="0.22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8"/>
  <sheetViews>
    <sheetView view="pageBreakPreview" zoomScale="90" zoomScaleSheetLayoutView="90" zoomScalePageLayoutView="0" workbookViewId="0" topLeftCell="A15">
      <selection activeCell="A36" sqref="A36:IV36"/>
    </sheetView>
  </sheetViews>
  <sheetFormatPr defaultColWidth="9.140625" defaultRowHeight="12.75"/>
  <cols>
    <col min="1" max="1" width="7.421875" style="13" customWidth="1"/>
    <col min="2" max="2" width="17.140625" style="13" customWidth="1"/>
    <col min="3" max="4" width="18.421875" style="13" customWidth="1"/>
    <col min="5" max="5" width="23.140625" style="13" customWidth="1"/>
    <col min="6" max="9" width="18.421875" style="13" customWidth="1"/>
    <col min="10" max="10" width="20.140625" style="13" customWidth="1"/>
    <col min="11" max="16384" width="9.140625" style="13" customWidth="1"/>
  </cols>
  <sheetData>
    <row r="1" spans="5:10" ht="23.25" customHeight="1">
      <c r="E1" s="881"/>
      <c r="F1" s="881"/>
      <c r="G1" s="881"/>
      <c r="H1" s="881"/>
      <c r="I1" s="881"/>
      <c r="J1" s="542" t="s">
        <v>58</v>
      </c>
    </row>
    <row r="2" spans="1:10" ht="15">
      <c r="A2" s="999" t="s">
        <v>0</v>
      </c>
      <c r="B2" s="999"/>
      <c r="C2" s="999"/>
      <c r="D2" s="999"/>
      <c r="E2" s="999"/>
      <c r="F2" s="999"/>
      <c r="G2" s="999"/>
      <c r="H2" s="999"/>
      <c r="I2" s="999"/>
      <c r="J2" s="999"/>
    </row>
    <row r="3" spans="1:10" ht="26.25">
      <c r="A3" s="979" t="s">
        <v>684</v>
      </c>
      <c r="B3" s="979"/>
      <c r="C3" s="979"/>
      <c r="D3" s="979"/>
      <c r="E3" s="979"/>
      <c r="F3" s="979"/>
      <c r="G3" s="979"/>
      <c r="H3" s="979"/>
      <c r="I3" s="979"/>
      <c r="J3" s="979"/>
    </row>
    <row r="4" spans="1:10" s="457" customFormat="1" ht="19.5" customHeight="1">
      <c r="A4" s="1008" t="s">
        <v>730</v>
      </c>
      <c r="B4" s="1008"/>
      <c r="C4" s="1008"/>
      <c r="D4" s="1008"/>
      <c r="E4" s="1008"/>
      <c r="F4" s="1008"/>
      <c r="G4" s="1008"/>
      <c r="H4" s="1008"/>
      <c r="I4" s="1008"/>
      <c r="J4" s="1008"/>
    </row>
    <row r="5" spans="1:10" ht="13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ht="0.75" customHeight="1"/>
    <row r="7" spans="1:12" ht="15.75">
      <c r="A7" s="976" t="s">
        <v>861</v>
      </c>
      <c r="B7" s="976"/>
      <c r="C7" s="25"/>
      <c r="H7" s="1015" t="s">
        <v>760</v>
      </c>
      <c r="I7" s="1015"/>
      <c r="J7" s="1015"/>
      <c r="K7" s="78"/>
      <c r="L7" s="78"/>
    </row>
    <row r="8" spans="1:18" s="506" customFormat="1" ht="16.5">
      <c r="A8" s="983" t="s">
        <v>2</v>
      </c>
      <c r="B8" s="983" t="s">
        <v>3</v>
      </c>
      <c r="C8" s="1017" t="s">
        <v>731</v>
      </c>
      <c r="D8" s="1018"/>
      <c r="E8" s="1018"/>
      <c r="F8" s="1019"/>
      <c r="G8" s="1017" t="s">
        <v>98</v>
      </c>
      <c r="H8" s="1018"/>
      <c r="I8" s="1018"/>
      <c r="J8" s="1019"/>
      <c r="Q8" s="507"/>
      <c r="R8" s="508"/>
    </row>
    <row r="9" spans="1:10" s="506" customFormat="1" ht="79.5" customHeight="1">
      <c r="A9" s="983"/>
      <c r="B9" s="983"/>
      <c r="C9" s="505" t="s">
        <v>177</v>
      </c>
      <c r="D9" s="505" t="s">
        <v>13</v>
      </c>
      <c r="E9" s="521" t="s">
        <v>761</v>
      </c>
      <c r="F9" s="521" t="s">
        <v>194</v>
      </c>
      <c r="G9" s="505" t="s">
        <v>177</v>
      </c>
      <c r="H9" s="543" t="s">
        <v>14</v>
      </c>
      <c r="I9" s="544" t="s">
        <v>844</v>
      </c>
      <c r="J9" s="505" t="s">
        <v>845</v>
      </c>
    </row>
    <row r="10" spans="1:10" s="506" customFormat="1" ht="16.5">
      <c r="A10" s="505">
        <v>1</v>
      </c>
      <c r="B10" s="505">
        <v>2</v>
      </c>
      <c r="C10" s="505">
        <v>3</v>
      </c>
      <c r="D10" s="505">
        <v>4</v>
      </c>
      <c r="E10" s="505">
        <v>5</v>
      </c>
      <c r="F10" s="521">
        <v>6</v>
      </c>
      <c r="G10" s="505">
        <v>7</v>
      </c>
      <c r="H10" s="520">
        <v>8</v>
      </c>
      <c r="I10" s="505">
        <v>9</v>
      </c>
      <c r="J10" s="505">
        <v>10</v>
      </c>
    </row>
    <row r="11" spans="1:10" s="506" customFormat="1" ht="16.5">
      <c r="A11" s="510">
        <v>1</v>
      </c>
      <c r="B11" s="507" t="s">
        <v>866</v>
      </c>
      <c r="C11" s="510">
        <v>881</v>
      </c>
      <c r="D11" s="510">
        <v>83194</v>
      </c>
      <c r="E11" s="510">
        <v>255</v>
      </c>
      <c r="F11" s="545">
        <f>D11*E11</f>
        <v>21214470</v>
      </c>
      <c r="G11" s="510">
        <v>881</v>
      </c>
      <c r="H11" s="546">
        <v>19126600</v>
      </c>
      <c r="I11" s="546">
        <v>240</v>
      </c>
      <c r="J11" s="546">
        <v>79694</v>
      </c>
    </row>
    <row r="12" spans="1:10" s="506" customFormat="1" ht="16.5">
      <c r="A12" s="510">
        <v>2</v>
      </c>
      <c r="B12" s="507" t="s">
        <v>884</v>
      </c>
      <c r="C12" s="510">
        <v>183</v>
      </c>
      <c r="D12" s="510">
        <v>16806</v>
      </c>
      <c r="E12" s="510">
        <v>255</v>
      </c>
      <c r="F12" s="545">
        <f aca="true" t="shared" si="0" ref="F12:F32">D12*E12</f>
        <v>4285530</v>
      </c>
      <c r="G12" s="510">
        <v>183</v>
      </c>
      <c r="H12" s="546">
        <v>3957140</v>
      </c>
      <c r="I12" s="546">
        <v>240</v>
      </c>
      <c r="J12" s="546">
        <v>16488</v>
      </c>
    </row>
    <row r="13" spans="1:10" s="506" customFormat="1" ht="16.5">
      <c r="A13" s="510">
        <v>3</v>
      </c>
      <c r="B13" s="507" t="s">
        <v>867</v>
      </c>
      <c r="C13" s="510">
        <v>399</v>
      </c>
      <c r="D13" s="510">
        <v>40600</v>
      </c>
      <c r="E13" s="510">
        <v>255</v>
      </c>
      <c r="F13" s="545">
        <f t="shared" si="0"/>
        <v>10353000</v>
      </c>
      <c r="G13" s="510">
        <v>399</v>
      </c>
      <c r="H13" s="546">
        <v>9681500</v>
      </c>
      <c r="I13" s="546">
        <v>240</v>
      </c>
      <c r="J13" s="546">
        <v>40340</v>
      </c>
    </row>
    <row r="14" spans="1:10" s="506" customFormat="1" ht="16.5">
      <c r="A14" s="510">
        <v>4</v>
      </c>
      <c r="B14" s="507" t="s">
        <v>868</v>
      </c>
      <c r="C14" s="510">
        <v>246</v>
      </c>
      <c r="D14" s="510">
        <v>21178</v>
      </c>
      <c r="E14" s="510">
        <v>255</v>
      </c>
      <c r="F14" s="545">
        <f t="shared" si="0"/>
        <v>5400390</v>
      </c>
      <c r="G14" s="510">
        <v>246</v>
      </c>
      <c r="H14" s="546">
        <v>5210540</v>
      </c>
      <c r="I14" s="546">
        <v>240</v>
      </c>
      <c r="J14" s="546">
        <v>21711</v>
      </c>
    </row>
    <row r="15" spans="1:10" s="506" customFormat="1" ht="16.5">
      <c r="A15" s="510">
        <v>5</v>
      </c>
      <c r="B15" s="507" t="s">
        <v>869</v>
      </c>
      <c r="C15" s="510">
        <v>442</v>
      </c>
      <c r="D15" s="510">
        <v>18269</v>
      </c>
      <c r="E15" s="510">
        <v>255</v>
      </c>
      <c r="F15" s="545">
        <f t="shared" si="0"/>
        <v>4658595</v>
      </c>
      <c r="G15" s="510">
        <v>442</v>
      </c>
      <c r="H15" s="546">
        <v>4123900</v>
      </c>
      <c r="I15" s="546">
        <v>240</v>
      </c>
      <c r="J15" s="546">
        <v>17183</v>
      </c>
    </row>
    <row r="16" spans="1:10" s="506" customFormat="1" ht="16.5">
      <c r="A16" s="510">
        <v>6</v>
      </c>
      <c r="B16" s="507" t="s">
        <v>870</v>
      </c>
      <c r="C16" s="510">
        <v>476</v>
      </c>
      <c r="D16" s="510">
        <v>45354</v>
      </c>
      <c r="E16" s="510">
        <v>255</v>
      </c>
      <c r="F16" s="545">
        <f t="shared" si="0"/>
        <v>11565270</v>
      </c>
      <c r="G16" s="510">
        <v>476</v>
      </c>
      <c r="H16" s="546">
        <v>10483711</v>
      </c>
      <c r="I16" s="546">
        <v>240</v>
      </c>
      <c r="J16" s="546">
        <v>43682</v>
      </c>
    </row>
    <row r="17" spans="1:10" s="506" customFormat="1" ht="16.5">
      <c r="A17" s="510">
        <v>7</v>
      </c>
      <c r="B17" s="507" t="s">
        <v>871</v>
      </c>
      <c r="C17" s="510">
        <v>614</v>
      </c>
      <c r="D17" s="510">
        <v>39568</v>
      </c>
      <c r="E17" s="510">
        <v>255</v>
      </c>
      <c r="F17" s="545">
        <f t="shared" si="0"/>
        <v>10089840</v>
      </c>
      <c r="G17" s="510">
        <v>614</v>
      </c>
      <c r="H17" s="546">
        <v>9362900</v>
      </c>
      <c r="I17" s="546">
        <v>240</v>
      </c>
      <c r="J17" s="546">
        <v>39012</v>
      </c>
    </row>
    <row r="18" spans="1:10" s="506" customFormat="1" ht="16.5">
      <c r="A18" s="510">
        <v>8</v>
      </c>
      <c r="B18" s="507" t="s">
        <v>872</v>
      </c>
      <c r="C18" s="510">
        <v>1112</v>
      </c>
      <c r="D18" s="510">
        <v>47119</v>
      </c>
      <c r="E18" s="510">
        <v>255</v>
      </c>
      <c r="F18" s="545">
        <f t="shared" si="0"/>
        <v>12015345</v>
      </c>
      <c r="G18" s="510">
        <v>1112</v>
      </c>
      <c r="H18" s="546">
        <v>10290900</v>
      </c>
      <c r="I18" s="546">
        <v>240</v>
      </c>
      <c r="J18" s="546">
        <v>42879</v>
      </c>
    </row>
    <row r="19" spans="1:10" s="506" customFormat="1" ht="16.5">
      <c r="A19" s="510">
        <v>9</v>
      </c>
      <c r="B19" s="507" t="s">
        <v>873</v>
      </c>
      <c r="C19" s="510">
        <v>382</v>
      </c>
      <c r="D19" s="510">
        <v>14141</v>
      </c>
      <c r="E19" s="510">
        <v>255</v>
      </c>
      <c r="F19" s="545">
        <f t="shared" si="0"/>
        <v>3605955</v>
      </c>
      <c r="G19" s="510">
        <v>382</v>
      </c>
      <c r="H19" s="546">
        <v>3168400</v>
      </c>
      <c r="I19" s="546">
        <v>240</v>
      </c>
      <c r="J19" s="546">
        <v>13202</v>
      </c>
    </row>
    <row r="20" spans="1:10" s="506" customFormat="1" ht="16.5">
      <c r="A20" s="510">
        <v>10</v>
      </c>
      <c r="B20" s="507" t="s">
        <v>874</v>
      </c>
      <c r="C20" s="510">
        <v>1234</v>
      </c>
      <c r="D20" s="510">
        <v>47814</v>
      </c>
      <c r="E20" s="510">
        <v>255</v>
      </c>
      <c r="F20" s="545">
        <f t="shared" si="0"/>
        <v>12192570</v>
      </c>
      <c r="G20" s="510">
        <v>1234</v>
      </c>
      <c r="H20" s="546">
        <v>10512740</v>
      </c>
      <c r="I20" s="546">
        <v>240</v>
      </c>
      <c r="J20" s="546">
        <v>43803</v>
      </c>
    </row>
    <row r="21" spans="1:10" s="506" customFormat="1" ht="16.5">
      <c r="A21" s="510">
        <v>11</v>
      </c>
      <c r="B21" s="507" t="s">
        <v>875</v>
      </c>
      <c r="C21" s="510">
        <v>982</v>
      </c>
      <c r="D21" s="510">
        <v>58829</v>
      </c>
      <c r="E21" s="510">
        <v>255</v>
      </c>
      <c r="F21" s="545">
        <f t="shared" si="0"/>
        <v>15001395</v>
      </c>
      <c r="G21" s="510">
        <v>982</v>
      </c>
      <c r="H21" s="546">
        <v>13239310</v>
      </c>
      <c r="I21" s="546">
        <v>240</v>
      </c>
      <c r="J21" s="546">
        <v>55164</v>
      </c>
    </row>
    <row r="22" spans="1:10" s="506" customFormat="1" ht="16.5">
      <c r="A22" s="510">
        <v>12</v>
      </c>
      <c r="B22" s="507" t="s">
        <v>876</v>
      </c>
      <c r="C22" s="510">
        <v>535</v>
      </c>
      <c r="D22" s="510">
        <v>24442</v>
      </c>
      <c r="E22" s="510">
        <v>255</v>
      </c>
      <c r="F22" s="545">
        <f t="shared" si="0"/>
        <v>6232710</v>
      </c>
      <c r="G22" s="510">
        <v>535</v>
      </c>
      <c r="H22" s="546">
        <v>5856700</v>
      </c>
      <c r="I22" s="546">
        <v>240</v>
      </c>
      <c r="J22" s="546">
        <v>24403</v>
      </c>
    </row>
    <row r="23" spans="1:10" s="506" customFormat="1" ht="16.5">
      <c r="A23" s="510">
        <v>13</v>
      </c>
      <c r="B23" s="507" t="s">
        <v>877</v>
      </c>
      <c r="C23" s="510">
        <v>1030</v>
      </c>
      <c r="D23" s="510">
        <v>84172</v>
      </c>
      <c r="E23" s="510">
        <v>255</v>
      </c>
      <c r="F23" s="545">
        <f t="shared" si="0"/>
        <v>21463860</v>
      </c>
      <c r="G23" s="510">
        <v>1030</v>
      </c>
      <c r="H23" s="546">
        <v>19354000</v>
      </c>
      <c r="I23" s="546">
        <v>240</v>
      </c>
      <c r="J23" s="546">
        <v>80642</v>
      </c>
    </row>
    <row r="24" spans="1:10" s="506" customFormat="1" ht="16.5">
      <c r="A24" s="510">
        <v>14</v>
      </c>
      <c r="B24" s="507" t="s">
        <v>878</v>
      </c>
      <c r="C24" s="510">
        <v>295</v>
      </c>
      <c r="D24" s="510">
        <v>27585</v>
      </c>
      <c r="E24" s="510">
        <v>255</v>
      </c>
      <c r="F24" s="545">
        <f t="shared" si="0"/>
        <v>7034175</v>
      </c>
      <c r="G24" s="510">
        <v>295</v>
      </c>
      <c r="H24" s="546">
        <v>6491500</v>
      </c>
      <c r="I24" s="546">
        <v>240</v>
      </c>
      <c r="J24" s="546">
        <v>27048</v>
      </c>
    </row>
    <row r="25" spans="1:10" s="506" customFormat="1" ht="16.5">
      <c r="A25" s="510">
        <v>15</v>
      </c>
      <c r="B25" s="507" t="s">
        <v>879</v>
      </c>
      <c r="C25" s="510">
        <v>360</v>
      </c>
      <c r="D25" s="510">
        <v>33310</v>
      </c>
      <c r="E25" s="510">
        <v>255</v>
      </c>
      <c r="F25" s="545">
        <f t="shared" si="0"/>
        <v>8494050</v>
      </c>
      <c r="G25" s="510">
        <v>360</v>
      </c>
      <c r="H25" s="546">
        <v>7612602</v>
      </c>
      <c r="I25" s="546">
        <v>240</v>
      </c>
      <c r="J25" s="546">
        <v>31719</v>
      </c>
    </row>
    <row r="26" spans="1:10" s="506" customFormat="1" ht="16.5">
      <c r="A26" s="510">
        <v>16</v>
      </c>
      <c r="B26" s="507" t="s">
        <v>885</v>
      </c>
      <c r="C26" s="510">
        <v>326</v>
      </c>
      <c r="D26" s="510">
        <v>30638</v>
      </c>
      <c r="E26" s="510">
        <v>255</v>
      </c>
      <c r="F26" s="545">
        <f t="shared" si="0"/>
        <v>7812690</v>
      </c>
      <c r="G26" s="510">
        <v>326</v>
      </c>
      <c r="H26" s="546">
        <v>7244500</v>
      </c>
      <c r="I26" s="546">
        <v>240</v>
      </c>
      <c r="J26" s="546">
        <v>30185</v>
      </c>
    </row>
    <row r="27" spans="1:10" s="506" customFormat="1" ht="16.5">
      <c r="A27" s="510">
        <v>17</v>
      </c>
      <c r="B27" s="507" t="s">
        <v>880</v>
      </c>
      <c r="C27" s="510">
        <v>423</v>
      </c>
      <c r="D27" s="510">
        <v>20950</v>
      </c>
      <c r="E27" s="510">
        <v>255</v>
      </c>
      <c r="F27" s="545">
        <f t="shared" si="0"/>
        <v>5342250</v>
      </c>
      <c r="G27" s="510">
        <v>423</v>
      </c>
      <c r="H27" s="546">
        <v>4661900</v>
      </c>
      <c r="I27" s="546">
        <v>240</v>
      </c>
      <c r="J27" s="546">
        <v>19425</v>
      </c>
    </row>
    <row r="28" spans="1:10" s="506" customFormat="1" ht="16.5">
      <c r="A28" s="510">
        <v>18</v>
      </c>
      <c r="B28" s="507" t="s">
        <v>881</v>
      </c>
      <c r="C28" s="510">
        <v>940</v>
      </c>
      <c r="D28" s="510">
        <v>58247</v>
      </c>
      <c r="E28" s="510">
        <v>255</v>
      </c>
      <c r="F28" s="545">
        <f t="shared" si="0"/>
        <v>14852985</v>
      </c>
      <c r="G28" s="510">
        <v>940</v>
      </c>
      <c r="H28" s="546">
        <v>12917200</v>
      </c>
      <c r="I28" s="546">
        <v>240</v>
      </c>
      <c r="J28" s="546">
        <v>53822</v>
      </c>
    </row>
    <row r="29" spans="1:10" s="506" customFormat="1" ht="16.5">
      <c r="A29" s="510">
        <v>19</v>
      </c>
      <c r="B29" s="507" t="s">
        <v>886</v>
      </c>
      <c r="C29" s="510">
        <v>555</v>
      </c>
      <c r="D29" s="510">
        <v>22226</v>
      </c>
      <c r="E29" s="510">
        <v>255</v>
      </c>
      <c r="F29" s="545">
        <f t="shared" si="0"/>
        <v>5667630</v>
      </c>
      <c r="G29" s="510">
        <v>555</v>
      </c>
      <c r="H29" s="546">
        <v>5086200</v>
      </c>
      <c r="I29" s="546">
        <v>240</v>
      </c>
      <c r="J29" s="546">
        <v>21193</v>
      </c>
    </row>
    <row r="30" spans="1:10" s="506" customFormat="1" ht="16.5">
      <c r="A30" s="510">
        <v>20</v>
      </c>
      <c r="B30" s="507" t="s">
        <v>882</v>
      </c>
      <c r="C30" s="510">
        <v>669</v>
      </c>
      <c r="D30" s="510">
        <v>49547</v>
      </c>
      <c r="E30" s="510">
        <v>255</v>
      </c>
      <c r="F30" s="545">
        <f t="shared" si="0"/>
        <v>12634485</v>
      </c>
      <c r="G30" s="510">
        <v>669</v>
      </c>
      <c r="H30" s="546">
        <v>11219900</v>
      </c>
      <c r="I30" s="546">
        <v>240</v>
      </c>
      <c r="J30" s="546">
        <v>46750</v>
      </c>
    </row>
    <row r="31" spans="1:10" s="506" customFormat="1" ht="16.5">
      <c r="A31" s="510">
        <v>21</v>
      </c>
      <c r="B31" s="507" t="s">
        <v>887</v>
      </c>
      <c r="C31" s="510">
        <v>443</v>
      </c>
      <c r="D31" s="510">
        <v>29760</v>
      </c>
      <c r="E31" s="510">
        <v>255</v>
      </c>
      <c r="F31" s="545">
        <f t="shared" si="0"/>
        <v>7588800</v>
      </c>
      <c r="G31" s="510">
        <v>443</v>
      </c>
      <c r="H31" s="546">
        <v>7026090</v>
      </c>
      <c r="I31" s="546">
        <v>240</v>
      </c>
      <c r="J31" s="546">
        <v>29275</v>
      </c>
    </row>
    <row r="32" spans="1:10" s="506" customFormat="1" ht="16.5">
      <c r="A32" s="510">
        <v>22</v>
      </c>
      <c r="B32" s="507" t="s">
        <v>883</v>
      </c>
      <c r="C32" s="510">
        <v>511</v>
      </c>
      <c r="D32" s="510">
        <v>42307</v>
      </c>
      <c r="E32" s="510">
        <v>255</v>
      </c>
      <c r="F32" s="545">
        <f t="shared" si="0"/>
        <v>10788285</v>
      </c>
      <c r="G32" s="510">
        <v>511</v>
      </c>
      <c r="H32" s="546">
        <v>9666300</v>
      </c>
      <c r="I32" s="546">
        <v>240</v>
      </c>
      <c r="J32" s="546">
        <v>40276</v>
      </c>
    </row>
    <row r="33" spans="1:10" s="506" customFormat="1" ht="16.5">
      <c r="A33" s="504" t="s">
        <v>15</v>
      </c>
      <c r="B33" s="531"/>
      <c r="C33" s="504">
        <f>SUM(C11:C32)</f>
        <v>13038</v>
      </c>
      <c r="D33" s="504">
        <f aca="true" t="shared" si="1" ref="D33:J33">SUM(D11:D32)</f>
        <v>856056</v>
      </c>
      <c r="E33" s="504"/>
      <c r="F33" s="504">
        <f t="shared" si="1"/>
        <v>218294280</v>
      </c>
      <c r="G33" s="504">
        <f t="shared" si="1"/>
        <v>13038</v>
      </c>
      <c r="H33" s="504">
        <f t="shared" si="1"/>
        <v>196294533</v>
      </c>
      <c r="I33" s="504"/>
      <c r="J33" s="504">
        <f t="shared" si="1"/>
        <v>817896</v>
      </c>
    </row>
    <row r="34" spans="1:10" ht="12.75">
      <c r="A34" s="9"/>
      <c r="B34" s="24"/>
      <c r="C34" s="24"/>
      <c r="D34" s="18"/>
      <c r="E34" s="18"/>
      <c r="F34" s="18"/>
      <c r="G34" s="18"/>
      <c r="H34" s="18"/>
      <c r="I34" s="18"/>
      <c r="J34" s="18"/>
    </row>
    <row r="35" spans="1:10" ht="12.75">
      <c r="A35" s="1020" t="s">
        <v>846</v>
      </c>
      <c r="B35" s="1020"/>
      <c r="C35" s="1020"/>
      <c r="D35" s="1020"/>
      <c r="E35" s="1020"/>
      <c r="F35" s="1020"/>
      <c r="G35" s="1020"/>
      <c r="H35" s="1020"/>
      <c r="I35" s="18"/>
      <c r="J35" s="18"/>
    </row>
    <row r="36" spans="1:10" ht="12.75">
      <c r="A36" s="396"/>
      <c r="B36" s="396"/>
      <c r="C36" s="396"/>
      <c r="D36" s="396"/>
      <c r="E36" s="396"/>
      <c r="F36" s="396"/>
      <c r="G36" s="396"/>
      <c r="H36" s="396"/>
      <c r="I36" s="18"/>
      <c r="J36" s="18"/>
    </row>
    <row r="37" spans="1:10" ht="12.75">
      <c r="A37" s="396"/>
      <c r="B37" s="396"/>
      <c r="C37" s="396"/>
      <c r="D37" s="396"/>
      <c r="E37" s="396"/>
      <c r="F37" s="396"/>
      <c r="G37" s="396"/>
      <c r="H37" s="396"/>
      <c r="I37" s="18"/>
      <c r="J37" s="18"/>
    </row>
    <row r="38" spans="1:10" ht="12.75">
      <c r="A38" s="9"/>
      <c r="B38" s="24"/>
      <c r="C38" s="24"/>
      <c r="D38" s="18"/>
      <c r="E38" s="18"/>
      <c r="F38" s="18"/>
      <c r="G38" s="18"/>
      <c r="H38" s="18"/>
      <c r="I38" s="18"/>
      <c r="J38" s="18"/>
    </row>
    <row r="39" spans="1:7" s="457" customFormat="1" ht="18" customHeight="1">
      <c r="A39" s="474" t="s">
        <v>11</v>
      </c>
      <c r="B39" s="474"/>
      <c r="C39" s="474"/>
      <c r="D39" s="474"/>
      <c r="E39" s="474"/>
      <c r="F39" s="474"/>
      <c r="G39" s="474"/>
    </row>
    <row r="40" spans="1:10" s="457" customFormat="1" ht="18.75" customHeight="1">
      <c r="A40" s="476"/>
      <c r="B40" s="476"/>
      <c r="C40" s="476"/>
      <c r="D40" s="476"/>
      <c r="E40" s="476"/>
      <c r="F40" s="476"/>
      <c r="G40" s="476"/>
      <c r="H40" s="476"/>
      <c r="I40" s="887" t="s">
        <v>862</v>
      </c>
      <c r="J40" s="887"/>
    </row>
    <row r="41" spans="1:10" ht="18.75" customHeight="1">
      <c r="A41" s="64"/>
      <c r="B41" s="64"/>
      <c r="C41" s="64"/>
      <c r="D41" s="64"/>
      <c r="E41" s="64"/>
      <c r="F41" s="64"/>
      <c r="G41" s="64"/>
      <c r="H41" s="64"/>
      <c r="I41" s="887" t="s">
        <v>863</v>
      </c>
      <c r="J41" s="887"/>
    </row>
    <row r="42" spans="1:10" ht="12.75">
      <c r="A42" s="12"/>
      <c r="B42" s="12"/>
      <c r="C42" s="12"/>
      <c r="E42" s="12"/>
      <c r="H42" s="28"/>
      <c r="I42" s="28"/>
      <c r="J42" s="28"/>
    </row>
    <row r="46" spans="1:10" ht="12.75">
      <c r="A46" s="1021"/>
      <c r="B46" s="1021"/>
      <c r="C46" s="1021"/>
      <c r="D46" s="1021"/>
      <c r="E46" s="1021"/>
      <c r="F46" s="1021"/>
      <c r="G46" s="1021"/>
      <c r="H46" s="1021"/>
      <c r="I46" s="1021"/>
      <c r="J46" s="1021"/>
    </row>
    <row r="48" spans="1:10" ht="12.75">
      <c r="A48" s="1021"/>
      <c r="B48" s="1021"/>
      <c r="C48" s="1021"/>
      <c r="D48" s="1021"/>
      <c r="E48" s="1021"/>
      <c r="F48" s="1021"/>
      <c r="G48" s="1021"/>
      <c r="H48" s="1021"/>
      <c r="I48" s="1021"/>
      <c r="J48" s="1021"/>
    </row>
  </sheetData>
  <sheetProtection/>
  <mergeCells count="15">
    <mergeCell ref="A35:H35"/>
    <mergeCell ref="I41:J41"/>
    <mergeCell ref="I40:J40"/>
    <mergeCell ref="A48:J48"/>
    <mergeCell ref="A46:J46"/>
    <mergeCell ref="E1:I1"/>
    <mergeCell ref="A2:J2"/>
    <mergeCell ref="A3:J3"/>
    <mergeCell ref="G8:J8"/>
    <mergeCell ref="C8:F8"/>
    <mergeCell ref="H7:J7"/>
    <mergeCell ref="A4:J4"/>
    <mergeCell ref="A8:A9"/>
    <mergeCell ref="B8:B9"/>
    <mergeCell ref="A7:B7"/>
  </mergeCells>
  <printOptions horizontalCentered="1"/>
  <pageMargins left="0.53" right="0.42" top="0.52" bottom="0" header="0.2" footer="0.31496062992125984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P49"/>
  <sheetViews>
    <sheetView view="pageBreakPreview" zoomScale="90" zoomScaleSheetLayoutView="90" zoomScalePageLayoutView="0" workbookViewId="0" topLeftCell="A19">
      <selection activeCell="H40" sqref="H40:J41"/>
    </sheetView>
  </sheetViews>
  <sheetFormatPr defaultColWidth="9.140625" defaultRowHeight="12.75"/>
  <cols>
    <col min="1" max="1" width="7.421875" style="13" customWidth="1"/>
    <col min="2" max="2" width="22.421875" style="13" customWidth="1"/>
    <col min="3" max="4" width="18.28125" style="96" customWidth="1"/>
    <col min="5" max="5" width="22.421875" style="96" customWidth="1"/>
    <col min="6" max="8" width="18.28125" style="96" customWidth="1"/>
    <col min="9" max="9" width="21.421875" style="96" customWidth="1"/>
    <col min="10" max="10" width="24.140625" style="96" customWidth="1"/>
    <col min="11" max="16384" width="9.140625" style="13" customWidth="1"/>
  </cols>
  <sheetData>
    <row r="1" spans="3:10" ht="20.25">
      <c r="C1" s="122"/>
      <c r="D1" s="122"/>
      <c r="E1" s="881"/>
      <c r="F1" s="881"/>
      <c r="G1" s="881"/>
      <c r="H1" s="881"/>
      <c r="I1" s="881"/>
      <c r="J1" s="469" t="s">
        <v>344</v>
      </c>
    </row>
    <row r="2" spans="1:10" ht="15">
      <c r="A2" s="999" t="s">
        <v>0</v>
      </c>
      <c r="B2" s="999"/>
      <c r="C2" s="999"/>
      <c r="D2" s="999"/>
      <c r="E2" s="999"/>
      <c r="F2" s="999"/>
      <c r="G2" s="999"/>
      <c r="H2" s="999"/>
      <c r="I2" s="999"/>
      <c r="J2" s="999"/>
    </row>
    <row r="3" spans="1:10" ht="26.25">
      <c r="A3" s="979" t="s">
        <v>684</v>
      </c>
      <c r="B3" s="979"/>
      <c r="C3" s="979"/>
      <c r="D3" s="979"/>
      <c r="E3" s="979"/>
      <c r="F3" s="979"/>
      <c r="G3" s="979"/>
      <c r="H3" s="979"/>
      <c r="I3" s="979"/>
      <c r="J3" s="979"/>
    </row>
    <row r="4" spans="3:10" ht="14.25" customHeight="1">
      <c r="C4" s="122"/>
      <c r="D4" s="122"/>
      <c r="E4" s="122"/>
      <c r="F4" s="122"/>
      <c r="G4" s="122"/>
      <c r="H4" s="122"/>
      <c r="I4" s="122"/>
      <c r="J4" s="122"/>
    </row>
    <row r="5" spans="1:10" ht="18">
      <c r="A5" s="1008" t="s">
        <v>732</v>
      </c>
      <c r="B5" s="1008"/>
      <c r="C5" s="1008"/>
      <c r="D5" s="1008"/>
      <c r="E5" s="1008"/>
      <c r="F5" s="1008"/>
      <c r="G5" s="1008"/>
      <c r="H5" s="1008"/>
      <c r="I5" s="1008"/>
      <c r="J5" s="1008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5.75">
      <c r="A8" s="976" t="s">
        <v>861</v>
      </c>
      <c r="B8" s="976"/>
      <c r="C8" s="1"/>
      <c r="H8" s="1005" t="s">
        <v>760</v>
      </c>
      <c r="I8" s="1005"/>
      <c r="J8" s="1005"/>
    </row>
    <row r="9" spans="1:16" s="457" customFormat="1" ht="18">
      <c r="A9" s="857" t="s">
        <v>2</v>
      </c>
      <c r="B9" s="857" t="s">
        <v>3</v>
      </c>
      <c r="C9" s="841" t="s">
        <v>731</v>
      </c>
      <c r="D9" s="845"/>
      <c r="E9" s="845"/>
      <c r="F9" s="842"/>
      <c r="G9" s="841" t="s">
        <v>98</v>
      </c>
      <c r="H9" s="845"/>
      <c r="I9" s="845"/>
      <c r="J9" s="842"/>
      <c r="O9" s="462"/>
      <c r="P9" s="503"/>
    </row>
    <row r="10" spans="1:10" s="457" customFormat="1" ht="72">
      <c r="A10" s="857"/>
      <c r="B10" s="857"/>
      <c r="C10" s="481" t="s">
        <v>177</v>
      </c>
      <c r="D10" s="481" t="s">
        <v>13</v>
      </c>
      <c r="E10" s="488" t="s">
        <v>761</v>
      </c>
      <c r="F10" s="488" t="s">
        <v>194</v>
      </c>
      <c r="G10" s="481" t="s">
        <v>177</v>
      </c>
      <c r="H10" s="547" t="s">
        <v>14</v>
      </c>
      <c r="I10" s="548" t="s">
        <v>844</v>
      </c>
      <c r="J10" s="481" t="s">
        <v>845</v>
      </c>
    </row>
    <row r="11" spans="1:10" s="457" customFormat="1" ht="18">
      <c r="A11" s="481">
        <v>1</v>
      </c>
      <c r="B11" s="481">
        <v>2</v>
      </c>
      <c r="C11" s="481">
        <v>3</v>
      </c>
      <c r="D11" s="481">
        <v>4</v>
      </c>
      <c r="E11" s="481">
        <v>5</v>
      </c>
      <c r="F11" s="488">
        <v>6</v>
      </c>
      <c r="G11" s="481">
        <v>7</v>
      </c>
      <c r="H11" s="489">
        <v>8</v>
      </c>
      <c r="I11" s="481">
        <v>9</v>
      </c>
      <c r="J11" s="481">
        <v>10</v>
      </c>
    </row>
    <row r="12" spans="1:10" s="457" customFormat="1" ht="18">
      <c r="A12" s="461">
        <v>1</v>
      </c>
      <c r="B12" s="462" t="s">
        <v>866</v>
      </c>
      <c r="C12" s="461">
        <v>431</v>
      </c>
      <c r="D12" s="461">
        <v>54899</v>
      </c>
      <c r="E12" s="461">
        <v>255</v>
      </c>
      <c r="F12" s="549">
        <f>D12*E12</f>
        <v>13999245</v>
      </c>
      <c r="G12" s="461">
        <v>431</v>
      </c>
      <c r="H12" s="550">
        <v>12764200</v>
      </c>
      <c r="I12" s="550">
        <v>240</v>
      </c>
      <c r="J12" s="550">
        <v>53184</v>
      </c>
    </row>
    <row r="13" spans="1:10" s="457" customFormat="1" ht="18">
      <c r="A13" s="461">
        <v>2</v>
      </c>
      <c r="B13" s="462" t="s">
        <v>884</v>
      </c>
      <c r="C13" s="461">
        <v>116</v>
      </c>
      <c r="D13" s="461">
        <v>15189</v>
      </c>
      <c r="E13" s="461">
        <v>255</v>
      </c>
      <c r="F13" s="549">
        <f aca="true" t="shared" si="0" ref="F13:F33">D13*E13</f>
        <v>3873195</v>
      </c>
      <c r="G13" s="461">
        <v>116</v>
      </c>
      <c r="H13" s="550">
        <v>2836733</v>
      </c>
      <c r="I13" s="550">
        <v>240</v>
      </c>
      <c r="J13" s="550">
        <v>11820</v>
      </c>
    </row>
    <row r="14" spans="1:10" s="457" customFormat="1" ht="18">
      <c r="A14" s="461">
        <v>3</v>
      </c>
      <c r="B14" s="462" t="s">
        <v>867</v>
      </c>
      <c r="C14" s="461">
        <v>275</v>
      </c>
      <c r="D14" s="461">
        <v>31162</v>
      </c>
      <c r="E14" s="461">
        <v>255</v>
      </c>
      <c r="F14" s="549">
        <f t="shared" si="0"/>
        <v>7946310</v>
      </c>
      <c r="G14" s="461">
        <v>275</v>
      </c>
      <c r="H14" s="550">
        <v>6550733</v>
      </c>
      <c r="I14" s="550">
        <v>240</v>
      </c>
      <c r="J14" s="550">
        <v>27295</v>
      </c>
    </row>
    <row r="15" spans="1:10" s="457" customFormat="1" ht="18">
      <c r="A15" s="461">
        <v>4</v>
      </c>
      <c r="B15" s="462" t="s">
        <v>868</v>
      </c>
      <c r="C15" s="461">
        <v>155</v>
      </c>
      <c r="D15" s="461">
        <v>16841</v>
      </c>
      <c r="E15" s="461">
        <v>255</v>
      </c>
      <c r="F15" s="549">
        <f t="shared" si="0"/>
        <v>4294455</v>
      </c>
      <c r="G15" s="461">
        <v>155</v>
      </c>
      <c r="H15" s="550">
        <v>3404067</v>
      </c>
      <c r="I15" s="550">
        <v>240</v>
      </c>
      <c r="J15" s="550">
        <v>14184</v>
      </c>
    </row>
    <row r="16" spans="1:10" s="457" customFormat="1" ht="18">
      <c r="A16" s="461">
        <v>5</v>
      </c>
      <c r="B16" s="462" t="s">
        <v>869</v>
      </c>
      <c r="C16" s="461">
        <v>221</v>
      </c>
      <c r="D16" s="461">
        <v>13583</v>
      </c>
      <c r="E16" s="461">
        <v>255</v>
      </c>
      <c r="F16" s="549">
        <f t="shared" si="0"/>
        <v>3463665</v>
      </c>
      <c r="G16" s="461">
        <v>221</v>
      </c>
      <c r="H16" s="550">
        <v>2838800</v>
      </c>
      <c r="I16" s="550">
        <v>240</v>
      </c>
      <c r="J16" s="550">
        <v>11828</v>
      </c>
    </row>
    <row r="17" spans="1:10" s="457" customFormat="1" ht="18">
      <c r="A17" s="461">
        <v>6</v>
      </c>
      <c r="B17" s="462" t="s">
        <v>870</v>
      </c>
      <c r="C17" s="461">
        <v>231</v>
      </c>
      <c r="D17" s="461">
        <v>31652</v>
      </c>
      <c r="E17" s="461">
        <v>255</v>
      </c>
      <c r="F17" s="549">
        <f t="shared" si="0"/>
        <v>8071260</v>
      </c>
      <c r="G17" s="461">
        <v>231</v>
      </c>
      <c r="H17" s="550">
        <v>6757200</v>
      </c>
      <c r="I17" s="550">
        <v>240</v>
      </c>
      <c r="J17" s="550">
        <v>28155</v>
      </c>
    </row>
    <row r="18" spans="1:10" s="457" customFormat="1" ht="18">
      <c r="A18" s="461">
        <v>7</v>
      </c>
      <c r="B18" s="462" t="s">
        <v>871</v>
      </c>
      <c r="C18" s="461">
        <v>223</v>
      </c>
      <c r="D18" s="461">
        <v>25073</v>
      </c>
      <c r="E18" s="461">
        <v>255</v>
      </c>
      <c r="F18" s="549">
        <f t="shared" si="0"/>
        <v>6393615</v>
      </c>
      <c r="G18" s="461">
        <v>223</v>
      </c>
      <c r="H18" s="550">
        <v>5114533</v>
      </c>
      <c r="I18" s="550">
        <v>240</v>
      </c>
      <c r="J18" s="550">
        <v>21311</v>
      </c>
    </row>
    <row r="19" spans="1:10" s="457" customFormat="1" ht="18">
      <c r="A19" s="461">
        <v>8</v>
      </c>
      <c r="B19" s="462" t="s">
        <v>872</v>
      </c>
      <c r="C19" s="461">
        <v>448</v>
      </c>
      <c r="D19" s="461">
        <v>37571</v>
      </c>
      <c r="E19" s="461">
        <v>255</v>
      </c>
      <c r="F19" s="549">
        <f t="shared" si="0"/>
        <v>9580605</v>
      </c>
      <c r="G19" s="461">
        <v>448</v>
      </c>
      <c r="H19" s="550">
        <v>8492133</v>
      </c>
      <c r="I19" s="550">
        <v>240</v>
      </c>
      <c r="J19" s="550">
        <v>35384</v>
      </c>
    </row>
    <row r="20" spans="1:10" s="457" customFormat="1" ht="18">
      <c r="A20" s="461">
        <v>9</v>
      </c>
      <c r="B20" s="462" t="s">
        <v>873</v>
      </c>
      <c r="C20" s="461">
        <v>158</v>
      </c>
      <c r="D20" s="461">
        <v>12677</v>
      </c>
      <c r="E20" s="461">
        <v>255</v>
      </c>
      <c r="F20" s="549">
        <f t="shared" si="0"/>
        <v>3232635</v>
      </c>
      <c r="G20" s="461">
        <v>158</v>
      </c>
      <c r="H20" s="550">
        <v>2884933</v>
      </c>
      <c r="I20" s="550">
        <v>240</v>
      </c>
      <c r="J20" s="550">
        <v>12021</v>
      </c>
    </row>
    <row r="21" spans="1:10" s="457" customFormat="1" ht="18">
      <c r="A21" s="461">
        <v>10</v>
      </c>
      <c r="B21" s="462" t="s">
        <v>874</v>
      </c>
      <c r="C21" s="461">
        <v>510</v>
      </c>
      <c r="D21" s="461">
        <v>34919</v>
      </c>
      <c r="E21" s="461">
        <v>255</v>
      </c>
      <c r="F21" s="549">
        <f t="shared" si="0"/>
        <v>8904345</v>
      </c>
      <c r="G21" s="461">
        <v>510</v>
      </c>
      <c r="H21" s="550">
        <v>7328933</v>
      </c>
      <c r="I21" s="550">
        <v>240</v>
      </c>
      <c r="J21" s="550">
        <v>30537</v>
      </c>
    </row>
    <row r="22" spans="1:10" s="457" customFormat="1" ht="18">
      <c r="A22" s="461">
        <v>11</v>
      </c>
      <c r="B22" s="462" t="s">
        <v>875</v>
      </c>
      <c r="C22" s="461">
        <v>462</v>
      </c>
      <c r="D22" s="461">
        <v>42722</v>
      </c>
      <c r="E22" s="461">
        <v>255</v>
      </c>
      <c r="F22" s="549">
        <f t="shared" si="0"/>
        <v>10894110</v>
      </c>
      <c r="G22" s="461">
        <v>462</v>
      </c>
      <c r="H22" s="550">
        <v>9320067</v>
      </c>
      <c r="I22" s="550">
        <v>240</v>
      </c>
      <c r="J22" s="550">
        <v>38834</v>
      </c>
    </row>
    <row r="23" spans="1:10" s="457" customFormat="1" ht="18">
      <c r="A23" s="461">
        <v>12</v>
      </c>
      <c r="B23" s="462" t="s">
        <v>876</v>
      </c>
      <c r="C23" s="461">
        <v>259</v>
      </c>
      <c r="D23" s="461">
        <v>17607</v>
      </c>
      <c r="E23" s="461">
        <v>255</v>
      </c>
      <c r="F23" s="549">
        <f t="shared" si="0"/>
        <v>4489785</v>
      </c>
      <c r="G23" s="461">
        <v>259</v>
      </c>
      <c r="H23" s="550">
        <v>3721867</v>
      </c>
      <c r="I23" s="550">
        <v>240</v>
      </c>
      <c r="J23" s="550">
        <v>15508</v>
      </c>
    </row>
    <row r="24" spans="1:10" s="457" customFormat="1" ht="18">
      <c r="A24" s="461">
        <v>13</v>
      </c>
      <c r="B24" s="462" t="s">
        <v>877</v>
      </c>
      <c r="C24" s="461">
        <v>547</v>
      </c>
      <c r="D24" s="461">
        <v>57322</v>
      </c>
      <c r="E24" s="461">
        <v>255</v>
      </c>
      <c r="F24" s="549">
        <f t="shared" si="0"/>
        <v>14617110</v>
      </c>
      <c r="G24" s="461">
        <v>547</v>
      </c>
      <c r="H24" s="550">
        <v>13105333</v>
      </c>
      <c r="I24" s="550">
        <v>240</v>
      </c>
      <c r="J24" s="550">
        <v>54606</v>
      </c>
    </row>
    <row r="25" spans="1:10" s="457" customFormat="1" ht="18">
      <c r="A25" s="461">
        <v>14</v>
      </c>
      <c r="B25" s="462" t="s">
        <v>878</v>
      </c>
      <c r="C25" s="461">
        <v>195</v>
      </c>
      <c r="D25" s="461">
        <v>23942</v>
      </c>
      <c r="E25" s="461">
        <v>255</v>
      </c>
      <c r="F25" s="549">
        <f t="shared" si="0"/>
        <v>6105210</v>
      </c>
      <c r="G25" s="461">
        <v>195</v>
      </c>
      <c r="H25" s="550">
        <v>4857333</v>
      </c>
      <c r="I25" s="550">
        <v>240</v>
      </c>
      <c r="J25" s="550">
        <v>20239</v>
      </c>
    </row>
    <row r="26" spans="1:10" s="457" customFormat="1" ht="18">
      <c r="A26" s="461">
        <v>15</v>
      </c>
      <c r="B26" s="462" t="s">
        <v>879</v>
      </c>
      <c r="C26" s="461">
        <v>239</v>
      </c>
      <c r="D26" s="461">
        <v>25156</v>
      </c>
      <c r="E26" s="461">
        <v>255</v>
      </c>
      <c r="F26" s="549">
        <f t="shared" si="0"/>
        <v>6414780</v>
      </c>
      <c r="G26" s="461">
        <v>239</v>
      </c>
      <c r="H26" s="550">
        <v>5116733</v>
      </c>
      <c r="I26" s="550">
        <v>240</v>
      </c>
      <c r="J26" s="550">
        <v>21320</v>
      </c>
    </row>
    <row r="27" spans="1:10" s="457" customFormat="1" ht="18">
      <c r="A27" s="461">
        <v>16</v>
      </c>
      <c r="B27" s="462" t="s">
        <v>885</v>
      </c>
      <c r="C27" s="461">
        <v>222</v>
      </c>
      <c r="D27" s="461">
        <v>23802</v>
      </c>
      <c r="E27" s="461">
        <v>255</v>
      </c>
      <c r="F27" s="549">
        <f t="shared" si="0"/>
        <v>6069510</v>
      </c>
      <c r="G27" s="461">
        <v>222</v>
      </c>
      <c r="H27" s="550">
        <v>4898800</v>
      </c>
      <c r="I27" s="550">
        <v>240</v>
      </c>
      <c r="J27" s="550">
        <v>20412</v>
      </c>
    </row>
    <row r="28" spans="1:10" s="457" customFormat="1" ht="18">
      <c r="A28" s="461">
        <v>17</v>
      </c>
      <c r="B28" s="462" t="s">
        <v>880</v>
      </c>
      <c r="C28" s="461">
        <v>222</v>
      </c>
      <c r="D28" s="461">
        <v>15362</v>
      </c>
      <c r="E28" s="461">
        <v>255</v>
      </c>
      <c r="F28" s="549">
        <f t="shared" si="0"/>
        <v>3917310</v>
      </c>
      <c r="G28" s="461">
        <v>222</v>
      </c>
      <c r="H28" s="550">
        <v>3275334</v>
      </c>
      <c r="I28" s="550">
        <v>240</v>
      </c>
      <c r="J28" s="550">
        <v>13647</v>
      </c>
    </row>
    <row r="29" spans="1:10" s="457" customFormat="1" ht="18">
      <c r="A29" s="461">
        <v>18</v>
      </c>
      <c r="B29" s="462" t="s">
        <v>881</v>
      </c>
      <c r="C29" s="461">
        <v>374</v>
      </c>
      <c r="D29" s="461">
        <v>40481</v>
      </c>
      <c r="E29" s="461">
        <v>255</v>
      </c>
      <c r="F29" s="549">
        <f t="shared" si="0"/>
        <v>10322655</v>
      </c>
      <c r="G29" s="461">
        <v>374</v>
      </c>
      <c r="H29" s="550">
        <v>8885080</v>
      </c>
      <c r="I29" s="550">
        <v>240</v>
      </c>
      <c r="J29" s="550">
        <v>37021</v>
      </c>
    </row>
    <row r="30" spans="1:10" s="457" customFormat="1" ht="18">
      <c r="A30" s="461">
        <v>19</v>
      </c>
      <c r="B30" s="462" t="s">
        <v>886</v>
      </c>
      <c r="C30" s="461">
        <v>278</v>
      </c>
      <c r="D30" s="461">
        <v>16611</v>
      </c>
      <c r="E30" s="461">
        <v>255</v>
      </c>
      <c r="F30" s="549">
        <f t="shared" si="0"/>
        <v>4235805</v>
      </c>
      <c r="G30" s="461">
        <v>278</v>
      </c>
      <c r="H30" s="550">
        <v>3606268</v>
      </c>
      <c r="I30" s="550">
        <v>240</v>
      </c>
      <c r="J30" s="550">
        <v>15026</v>
      </c>
    </row>
    <row r="31" spans="1:10" s="457" customFormat="1" ht="18">
      <c r="A31" s="461">
        <v>20</v>
      </c>
      <c r="B31" s="462" t="s">
        <v>882</v>
      </c>
      <c r="C31" s="461">
        <v>365</v>
      </c>
      <c r="D31" s="461">
        <v>37409</v>
      </c>
      <c r="E31" s="461">
        <v>255</v>
      </c>
      <c r="F31" s="549">
        <f t="shared" si="0"/>
        <v>9539295</v>
      </c>
      <c r="G31" s="461">
        <v>365</v>
      </c>
      <c r="H31" s="550">
        <v>8210668</v>
      </c>
      <c r="I31" s="550">
        <v>240</v>
      </c>
      <c r="J31" s="550">
        <v>34174</v>
      </c>
    </row>
    <row r="32" spans="1:10" s="457" customFormat="1" ht="18">
      <c r="A32" s="461">
        <v>21</v>
      </c>
      <c r="B32" s="462" t="s">
        <v>887</v>
      </c>
      <c r="C32" s="461">
        <v>211</v>
      </c>
      <c r="D32" s="461">
        <v>18467</v>
      </c>
      <c r="E32" s="461">
        <v>255</v>
      </c>
      <c r="F32" s="549">
        <f t="shared" si="0"/>
        <v>4709085</v>
      </c>
      <c r="G32" s="461">
        <v>211</v>
      </c>
      <c r="H32" s="550">
        <v>3998068</v>
      </c>
      <c r="I32" s="550">
        <v>240</v>
      </c>
      <c r="J32" s="550">
        <v>16659</v>
      </c>
    </row>
    <row r="33" spans="1:10" s="457" customFormat="1" ht="18">
      <c r="A33" s="461">
        <v>22</v>
      </c>
      <c r="B33" s="462" t="s">
        <v>883</v>
      </c>
      <c r="C33" s="461">
        <v>272</v>
      </c>
      <c r="D33" s="461">
        <v>28393</v>
      </c>
      <c r="E33" s="461">
        <v>255</v>
      </c>
      <c r="F33" s="549">
        <f t="shared" si="0"/>
        <v>7240215</v>
      </c>
      <c r="G33" s="461">
        <v>272</v>
      </c>
      <c r="H33" s="550">
        <v>6022533</v>
      </c>
      <c r="I33" s="550">
        <v>240</v>
      </c>
      <c r="J33" s="550">
        <v>25094</v>
      </c>
    </row>
    <row r="34" spans="1:10" s="457" customFormat="1" ht="18">
      <c r="A34" s="464" t="s">
        <v>15</v>
      </c>
      <c r="B34" s="551"/>
      <c r="C34" s="464">
        <f>SUM(C12:C33)</f>
        <v>6414</v>
      </c>
      <c r="D34" s="464">
        <f aca="true" t="shared" si="1" ref="D34:J34">SUM(D12:D33)</f>
        <v>620840</v>
      </c>
      <c r="E34" s="464"/>
      <c r="F34" s="464">
        <f t="shared" si="1"/>
        <v>158314200</v>
      </c>
      <c r="G34" s="464">
        <f t="shared" si="1"/>
        <v>6414</v>
      </c>
      <c r="H34" s="464">
        <f t="shared" si="1"/>
        <v>133990349</v>
      </c>
      <c r="I34" s="464"/>
      <c r="J34" s="464">
        <f t="shared" si="1"/>
        <v>558259</v>
      </c>
    </row>
    <row r="35" spans="1:10" ht="12.75">
      <c r="A35" s="9"/>
      <c r="B35" s="24"/>
      <c r="C35" s="9"/>
      <c r="D35" s="267"/>
      <c r="E35" s="267"/>
      <c r="F35" s="267"/>
      <c r="G35" s="267"/>
      <c r="H35" s="267"/>
      <c r="I35" s="267"/>
      <c r="J35" s="267"/>
    </row>
    <row r="36" spans="1:10" ht="12.75">
      <c r="A36" s="1020" t="s">
        <v>846</v>
      </c>
      <c r="B36" s="1020"/>
      <c r="C36" s="1020"/>
      <c r="D36" s="1020"/>
      <c r="E36" s="1020"/>
      <c r="F36" s="1020"/>
      <c r="G36" s="1020"/>
      <c r="H36" s="1020"/>
      <c r="I36" s="267"/>
      <c r="J36" s="267"/>
    </row>
    <row r="37" spans="1:10" ht="12.75">
      <c r="A37" s="396"/>
      <c r="B37" s="396"/>
      <c r="C37" s="396"/>
      <c r="D37" s="396"/>
      <c r="E37" s="396"/>
      <c r="F37" s="396"/>
      <c r="G37" s="396"/>
      <c r="H37" s="396"/>
      <c r="I37" s="267"/>
      <c r="J37" s="267"/>
    </row>
    <row r="38" spans="1:10" ht="18">
      <c r="A38" s="474" t="s">
        <v>11</v>
      </c>
      <c r="B38" s="396"/>
      <c r="C38" s="396"/>
      <c r="D38" s="396"/>
      <c r="E38" s="396"/>
      <c r="F38" s="396"/>
      <c r="G38" s="396"/>
      <c r="H38" s="396"/>
      <c r="I38" s="267"/>
      <c r="J38" s="267"/>
    </row>
    <row r="39" spans="1:10" ht="12.75">
      <c r="A39" s="9"/>
      <c r="B39" s="24"/>
      <c r="C39" s="9"/>
      <c r="D39" s="267"/>
      <c r="E39" s="267"/>
      <c r="F39" s="267"/>
      <c r="G39" s="267"/>
      <c r="H39" s="267"/>
      <c r="I39" s="267"/>
      <c r="J39" s="267"/>
    </row>
    <row r="40" spans="2:10" s="457" customFormat="1" ht="19.5" customHeight="1">
      <c r="B40" s="474"/>
      <c r="C40" s="397"/>
      <c r="D40" s="397"/>
      <c r="E40" s="397"/>
      <c r="F40" s="397"/>
      <c r="G40" s="397"/>
      <c r="H40" s="887" t="s">
        <v>862</v>
      </c>
      <c r="I40" s="887"/>
      <c r="J40" s="887"/>
    </row>
    <row r="41" spans="1:10" s="457" customFormat="1" ht="19.5" customHeight="1">
      <c r="A41" s="476"/>
      <c r="B41" s="476"/>
      <c r="C41" s="395"/>
      <c r="D41" s="395"/>
      <c r="E41" s="395"/>
      <c r="F41" s="395"/>
      <c r="G41" s="395"/>
      <c r="H41" s="887" t="s">
        <v>863</v>
      </c>
      <c r="I41" s="887"/>
      <c r="J41" s="887"/>
    </row>
    <row r="42" spans="1:10" ht="12.75" customHeight="1">
      <c r="A42" s="64"/>
      <c r="B42" s="64"/>
      <c r="C42" s="93"/>
      <c r="D42" s="93"/>
      <c r="E42" s="93"/>
      <c r="F42" s="93"/>
      <c r="G42" s="93"/>
      <c r="H42" s="93"/>
      <c r="I42" s="93"/>
      <c r="J42" s="93"/>
    </row>
    <row r="43" spans="1:10" ht="12.75">
      <c r="A43" s="12"/>
      <c r="B43" s="12"/>
      <c r="C43" s="1"/>
      <c r="E43" s="1"/>
      <c r="H43" s="1"/>
      <c r="I43" s="1"/>
      <c r="J43" s="1"/>
    </row>
    <row r="47" spans="1:10" ht="12.75">
      <c r="A47" s="1021"/>
      <c r="B47" s="1021"/>
      <c r="C47" s="1021"/>
      <c r="D47" s="1021"/>
      <c r="E47" s="1021"/>
      <c r="F47" s="1021"/>
      <c r="G47" s="1021"/>
      <c r="H47" s="1021"/>
      <c r="I47" s="1021"/>
      <c r="J47" s="1021"/>
    </row>
    <row r="49" spans="1:10" ht="12.75">
      <c r="A49" s="1021"/>
      <c r="B49" s="1021"/>
      <c r="C49" s="1021"/>
      <c r="D49" s="1021"/>
      <c r="E49" s="1021"/>
      <c r="F49" s="1021"/>
      <c r="G49" s="1021"/>
      <c r="H49" s="1021"/>
      <c r="I49" s="1021"/>
      <c r="J49" s="1021"/>
    </row>
  </sheetData>
  <sheetProtection/>
  <mergeCells count="15">
    <mergeCell ref="E1:I1"/>
    <mergeCell ref="A2:J2"/>
    <mergeCell ref="A3:J3"/>
    <mergeCell ref="A5:J5"/>
    <mergeCell ref="A8:B8"/>
    <mergeCell ref="H8:J8"/>
    <mergeCell ref="A47:J47"/>
    <mergeCell ref="A49:J49"/>
    <mergeCell ref="A9:A10"/>
    <mergeCell ref="B9:B10"/>
    <mergeCell ref="C9:F9"/>
    <mergeCell ref="G9:J9"/>
    <mergeCell ref="A36:H36"/>
    <mergeCell ref="H40:J40"/>
    <mergeCell ref="H41:J41"/>
  </mergeCells>
  <printOptions verticalCentered="1"/>
  <pageMargins left="0.708661417322835" right="0.32" top="0.4" bottom="0" header="0.31496062992126" footer="0.31496062992126"/>
  <pageSetup horizontalDpi="600" verticalDpi="600" orientation="landscape" paperSize="9" scale="68" r:id="rId1"/>
  <ignoredErrors>
    <ignoredError sqref="C34:D34 J34 F34:H3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P51"/>
  <sheetViews>
    <sheetView view="pageBreakPreview" zoomScale="90" zoomScaleSheetLayoutView="90" zoomScalePageLayoutView="0" workbookViewId="0" topLeftCell="A10">
      <selection activeCell="D14" sqref="D14:D26"/>
    </sheetView>
  </sheetViews>
  <sheetFormatPr defaultColWidth="9.140625" defaultRowHeight="12.75"/>
  <cols>
    <col min="1" max="1" width="9.28125" style="13" customWidth="1"/>
    <col min="2" max="2" width="24.57421875" style="13" customWidth="1"/>
    <col min="3" max="4" width="15.57421875" style="96" customWidth="1"/>
    <col min="5" max="5" width="21.57421875" style="96" customWidth="1"/>
    <col min="6" max="6" width="23.140625" style="96" customWidth="1"/>
    <col min="7" max="8" width="15.57421875" style="96" customWidth="1"/>
    <col min="9" max="9" width="18.57421875" style="96" customWidth="1"/>
    <col min="10" max="10" width="24.7109375" style="96" customWidth="1"/>
    <col min="11" max="16384" width="9.140625" style="13" customWidth="1"/>
  </cols>
  <sheetData>
    <row r="3" spans="3:10" ht="20.25">
      <c r="C3" s="122"/>
      <c r="D3" s="122"/>
      <c r="E3" s="881"/>
      <c r="F3" s="881"/>
      <c r="G3" s="881"/>
      <c r="H3" s="881"/>
      <c r="I3" s="881"/>
      <c r="J3" s="469" t="s">
        <v>346</v>
      </c>
    </row>
    <row r="4" spans="1:10" ht="15">
      <c r="A4" s="999" t="s">
        <v>0</v>
      </c>
      <c r="B4" s="999"/>
      <c r="C4" s="999"/>
      <c r="D4" s="999"/>
      <c r="E4" s="999"/>
      <c r="F4" s="999"/>
      <c r="G4" s="999"/>
      <c r="H4" s="999"/>
      <c r="I4" s="999"/>
      <c r="J4" s="999"/>
    </row>
    <row r="5" spans="1:10" ht="26.25">
      <c r="A5" s="979" t="s">
        <v>684</v>
      </c>
      <c r="B5" s="979"/>
      <c r="C5" s="979"/>
      <c r="D5" s="979"/>
      <c r="E5" s="979"/>
      <c r="F5" s="979"/>
      <c r="G5" s="979"/>
      <c r="H5" s="979"/>
      <c r="I5" s="979"/>
      <c r="J5" s="979"/>
    </row>
    <row r="6" spans="3:10" ht="14.25" customHeight="1">
      <c r="C6" s="122"/>
      <c r="D6" s="122"/>
      <c r="E6" s="122"/>
      <c r="F6" s="122"/>
      <c r="G6" s="122"/>
      <c r="H6" s="122"/>
      <c r="I6" s="122"/>
      <c r="J6" s="122"/>
    </row>
    <row r="7" spans="1:10" ht="19.5" customHeight="1">
      <c r="A7" s="1008" t="s">
        <v>733</v>
      </c>
      <c r="B7" s="1008"/>
      <c r="C7" s="1008"/>
      <c r="D7" s="1008"/>
      <c r="E7" s="1008"/>
      <c r="F7" s="1008"/>
      <c r="G7" s="1008"/>
      <c r="H7" s="1008"/>
      <c r="I7" s="1008"/>
      <c r="J7" s="1008"/>
    </row>
    <row r="8" spans="1:10" ht="13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ht="0.75" customHeight="1"/>
    <row r="10" spans="1:10" ht="12.75">
      <c r="A10" s="984" t="s">
        <v>861</v>
      </c>
      <c r="B10" s="984"/>
      <c r="C10" s="1"/>
      <c r="H10" s="1005" t="s">
        <v>760</v>
      </c>
      <c r="I10" s="1005"/>
      <c r="J10" s="1005"/>
    </row>
    <row r="11" spans="1:16" s="457" customFormat="1" ht="18">
      <c r="A11" s="857" t="s">
        <v>2</v>
      </c>
      <c r="B11" s="857" t="s">
        <v>3</v>
      </c>
      <c r="C11" s="841" t="s">
        <v>734</v>
      </c>
      <c r="D11" s="845"/>
      <c r="E11" s="845"/>
      <c r="F11" s="842"/>
      <c r="G11" s="841" t="s">
        <v>98</v>
      </c>
      <c r="H11" s="845"/>
      <c r="I11" s="845"/>
      <c r="J11" s="842"/>
      <c r="O11" s="462"/>
      <c r="P11" s="503"/>
    </row>
    <row r="12" spans="1:10" s="457" customFormat="1" ht="98.25" customHeight="1">
      <c r="A12" s="857"/>
      <c r="B12" s="857"/>
      <c r="C12" s="481" t="s">
        <v>177</v>
      </c>
      <c r="D12" s="481" t="s">
        <v>13</v>
      </c>
      <c r="E12" s="488" t="s">
        <v>761</v>
      </c>
      <c r="F12" s="488" t="s">
        <v>194</v>
      </c>
      <c r="G12" s="481" t="s">
        <v>177</v>
      </c>
      <c r="H12" s="547" t="s">
        <v>14</v>
      </c>
      <c r="I12" s="548" t="s">
        <v>844</v>
      </c>
      <c r="J12" s="481" t="s">
        <v>845</v>
      </c>
    </row>
    <row r="13" spans="1:10" s="457" customFormat="1" ht="18">
      <c r="A13" s="481">
        <v>1</v>
      </c>
      <c r="B13" s="481">
        <v>2</v>
      </c>
      <c r="C13" s="481">
        <v>3</v>
      </c>
      <c r="D13" s="481">
        <v>4</v>
      </c>
      <c r="E13" s="481">
        <v>5</v>
      </c>
      <c r="F13" s="488">
        <v>6</v>
      </c>
      <c r="G13" s="481">
        <v>7</v>
      </c>
      <c r="H13" s="489">
        <v>8</v>
      </c>
      <c r="I13" s="481">
        <v>9</v>
      </c>
      <c r="J13" s="481">
        <v>10</v>
      </c>
    </row>
    <row r="14" spans="1:10" s="457" customFormat="1" ht="18">
      <c r="A14" s="461">
        <v>1</v>
      </c>
      <c r="B14" s="462" t="s">
        <v>866</v>
      </c>
      <c r="C14" s="461">
        <v>39</v>
      </c>
      <c r="D14" s="461">
        <v>1900</v>
      </c>
      <c r="E14" s="461">
        <v>300</v>
      </c>
      <c r="F14" s="549">
        <f>D14*E14</f>
        <v>570000</v>
      </c>
      <c r="G14" s="461">
        <v>39</v>
      </c>
      <c r="H14" s="550">
        <v>490563</v>
      </c>
      <c r="I14" s="550">
        <v>290</v>
      </c>
      <c r="J14" s="550">
        <v>1692</v>
      </c>
    </row>
    <row r="15" spans="1:10" s="457" customFormat="1" ht="18">
      <c r="A15" s="461">
        <v>2</v>
      </c>
      <c r="B15" s="462" t="s">
        <v>884</v>
      </c>
      <c r="C15" s="461">
        <v>0</v>
      </c>
      <c r="D15" s="461">
        <v>0</v>
      </c>
      <c r="E15" s="461">
        <v>0</v>
      </c>
      <c r="F15" s="461">
        <v>0</v>
      </c>
      <c r="G15" s="461">
        <v>0</v>
      </c>
      <c r="H15" s="461">
        <v>0</v>
      </c>
      <c r="I15" s="461">
        <v>0</v>
      </c>
      <c r="J15" s="461">
        <v>0</v>
      </c>
    </row>
    <row r="16" spans="1:10" s="457" customFormat="1" ht="18">
      <c r="A16" s="461">
        <v>3</v>
      </c>
      <c r="B16" s="462" t="s">
        <v>867</v>
      </c>
      <c r="C16" s="461">
        <v>0</v>
      </c>
      <c r="D16" s="461">
        <v>0</v>
      </c>
      <c r="E16" s="461">
        <v>0</v>
      </c>
      <c r="F16" s="461">
        <v>0</v>
      </c>
      <c r="G16" s="461">
        <v>0</v>
      </c>
      <c r="H16" s="461">
        <v>0</v>
      </c>
      <c r="I16" s="461">
        <v>0</v>
      </c>
      <c r="J16" s="461">
        <v>0</v>
      </c>
    </row>
    <row r="17" spans="1:10" s="457" customFormat="1" ht="18">
      <c r="A17" s="461">
        <v>4</v>
      </c>
      <c r="B17" s="462" t="s">
        <v>868</v>
      </c>
      <c r="C17" s="461">
        <v>0</v>
      </c>
      <c r="D17" s="461">
        <v>0</v>
      </c>
      <c r="E17" s="461">
        <v>0</v>
      </c>
      <c r="F17" s="461">
        <v>0</v>
      </c>
      <c r="G17" s="461">
        <v>0</v>
      </c>
      <c r="H17" s="461">
        <v>0</v>
      </c>
      <c r="I17" s="461">
        <v>0</v>
      </c>
      <c r="J17" s="461">
        <v>0</v>
      </c>
    </row>
    <row r="18" spans="1:10" s="457" customFormat="1" ht="18">
      <c r="A18" s="461">
        <v>5</v>
      </c>
      <c r="B18" s="462" t="s">
        <v>869</v>
      </c>
      <c r="C18" s="461">
        <v>0</v>
      </c>
      <c r="D18" s="461">
        <v>0</v>
      </c>
      <c r="E18" s="461">
        <v>0</v>
      </c>
      <c r="F18" s="461">
        <v>0</v>
      </c>
      <c r="G18" s="461">
        <v>0</v>
      </c>
      <c r="H18" s="461">
        <v>0</v>
      </c>
      <c r="I18" s="461">
        <v>0</v>
      </c>
      <c r="J18" s="461">
        <v>0</v>
      </c>
    </row>
    <row r="19" spans="1:10" s="457" customFormat="1" ht="18">
      <c r="A19" s="461">
        <v>6</v>
      </c>
      <c r="B19" s="462" t="s">
        <v>870</v>
      </c>
      <c r="C19" s="461">
        <v>0</v>
      </c>
      <c r="D19" s="461">
        <v>0</v>
      </c>
      <c r="E19" s="461">
        <v>0</v>
      </c>
      <c r="F19" s="461">
        <v>0</v>
      </c>
      <c r="G19" s="461">
        <v>0</v>
      </c>
      <c r="H19" s="461">
        <v>0</v>
      </c>
      <c r="I19" s="461">
        <v>0</v>
      </c>
      <c r="J19" s="461">
        <v>0</v>
      </c>
    </row>
    <row r="20" spans="1:10" s="457" customFormat="1" ht="18">
      <c r="A20" s="461">
        <v>7</v>
      </c>
      <c r="B20" s="462" t="s">
        <v>871</v>
      </c>
      <c r="C20" s="461">
        <v>0</v>
      </c>
      <c r="D20" s="461">
        <v>0</v>
      </c>
      <c r="E20" s="461">
        <v>0</v>
      </c>
      <c r="F20" s="461">
        <v>0</v>
      </c>
      <c r="G20" s="461">
        <v>0</v>
      </c>
      <c r="H20" s="461">
        <v>0</v>
      </c>
      <c r="I20" s="461">
        <v>0</v>
      </c>
      <c r="J20" s="461">
        <v>0</v>
      </c>
    </row>
    <row r="21" spans="1:10" s="457" customFormat="1" ht="18">
      <c r="A21" s="461">
        <v>8</v>
      </c>
      <c r="B21" s="462" t="s">
        <v>872</v>
      </c>
      <c r="C21" s="461">
        <v>0</v>
      </c>
      <c r="D21" s="461">
        <v>0</v>
      </c>
      <c r="E21" s="461">
        <v>0</v>
      </c>
      <c r="F21" s="461">
        <v>0</v>
      </c>
      <c r="G21" s="461">
        <v>0</v>
      </c>
      <c r="H21" s="461">
        <v>0</v>
      </c>
      <c r="I21" s="461">
        <v>0</v>
      </c>
      <c r="J21" s="461">
        <v>0</v>
      </c>
    </row>
    <row r="22" spans="1:10" s="457" customFormat="1" ht="18">
      <c r="A22" s="461">
        <v>9</v>
      </c>
      <c r="B22" s="462" t="s">
        <v>873</v>
      </c>
      <c r="C22" s="461">
        <v>0</v>
      </c>
      <c r="D22" s="461">
        <v>0</v>
      </c>
      <c r="E22" s="461">
        <v>0</v>
      </c>
      <c r="F22" s="461">
        <v>0</v>
      </c>
      <c r="G22" s="461">
        <v>0</v>
      </c>
      <c r="H22" s="461">
        <v>0</v>
      </c>
      <c r="I22" s="461">
        <v>0</v>
      </c>
      <c r="J22" s="461">
        <v>0</v>
      </c>
    </row>
    <row r="23" spans="1:10" s="457" customFormat="1" ht="18">
      <c r="A23" s="461">
        <v>10</v>
      </c>
      <c r="B23" s="462" t="s">
        <v>874</v>
      </c>
      <c r="C23" s="461">
        <v>0</v>
      </c>
      <c r="D23" s="461">
        <v>0</v>
      </c>
      <c r="E23" s="461">
        <v>0</v>
      </c>
      <c r="F23" s="461">
        <v>0</v>
      </c>
      <c r="G23" s="461">
        <v>0</v>
      </c>
      <c r="H23" s="461">
        <v>0</v>
      </c>
      <c r="I23" s="461">
        <v>0</v>
      </c>
      <c r="J23" s="461">
        <v>0</v>
      </c>
    </row>
    <row r="24" spans="1:10" s="457" customFormat="1" ht="18">
      <c r="A24" s="461">
        <v>11</v>
      </c>
      <c r="B24" s="462" t="s">
        <v>875</v>
      </c>
      <c r="C24" s="461">
        <v>26</v>
      </c>
      <c r="D24" s="461">
        <v>1350</v>
      </c>
      <c r="E24" s="461">
        <v>300</v>
      </c>
      <c r="F24" s="549">
        <f>D24*E24</f>
        <v>405000</v>
      </c>
      <c r="G24" s="461">
        <v>26</v>
      </c>
      <c r="H24" s="550">
        <v>356281</v>
      </c>
      <c r="I24" s="550">
        <v>290</v>
      </c>
      <c r="J24" s="550">
        <v>1229</v>
      </c>
    </row>
    <row r="25" spans="1:10" s="457" customFormat="1" ht="18">
      <c r="A25" s="461">
        <v>12</v>
      </c>
      <c r="B25" s="462" t="s">
        <v>876</v>
      </c>
      <c r="C25" s="461">
        <v>0</v>
      </c>
      <c r="D25" s="461">
        <v>0</v>
      </c>
      <c r="E25" s="461">
        <v>0</v>
      </c>
      <c r="F25" s="461">
        <v>0</v>
      </c>
      <c r="G25" s="461">
        <v>0</v>
      </c>
      <c r="H25" s="461">
        <v>0</v>
      </c>
      <c r="I25" s="461">
        <v>0</v>
      </c>
      <c r="J25" s="461">
        <v>0</v>
      </c>
    </row>
    <row r="26" spans="1:10" s="457" customFormat="1" ht="18">
      <c r="A26" s="461">
        <v>13</v>
      </c>
      <c r="B26" s="462" t="s">
        <v>877</v>
      </c>
      <c r="C26" s="461">
        <v>31</v>
      </c>
      <c r="D26" s="461">
        <v>1550</v>
      </c>
      <c r="E26" s="461">
        <v>300</v>
      </c>
      <c r="F26" s="549">
        <f>D26*E26</f>
        <v>465000</v>
      </c>
      <c r="G26" s="461">
        <v>31</v>
      </c>
      <c r="H26" s="550">
        <v>392511</v>
      </c>
      <c r="I26" s="550">
        <v>290</v>
      </c>
      <c r="J26" s="550">
        <v>1354</v>
      </c>
    </row>
    <row r="27" spans="1:10" s="457" customFormat="1" ht="18">
      <c r="A27" s="461">
        <v>14</v>
      </c>
      <c r="B27" s="462" t="s">
        <v>878</v>
      </c>
      <c r="C27" s="461">
        <v>0</v>
      </c>
      <c r="D27" s="461">
        <v>0</v>
      </c>
      <c r="E27" s="461">
        <v>0</v>
      </c>
      <c r="F27" s="470">
        <v>0</v>
      </c>
      <c r="G27" s="461">
        <v>0</v>
      </c>
      <c r="H27" s="550">
        <v>0</v>
      </c>
      <c r="I27" s="550">
        <v>0</v>
      </c>
      <c r="J27" s="550">
        <v>0</v>
      </c>
    </row>
    <row r="28" spans="1:10" s="457" customFormat="1" ht="18">
      <c r="A28" s="461">
        <v>15</v>
      </c>
      <c r="B28" s="462" t="s">
        <v>879</v>
      </c>
      <c r="C28" s="461">
        <v>0</v>
      </c>
      <c r="D28" s="461">
        <v>0</v>
      </c>
      <c r="E28" s="461">
        <v>0</v>
      </c>
      <c r="F28" s="461">
        <v>0</v>
      </c>
      <c r="G28" s="461">
        <v>0</v>
      </c>
      <c r="H28" s="461">
        <v>0</v>
      </c>
      <c r="I28" s="461">
        <v>0</v>
      </c>
      <c r="J28" s="461">
        <v>0</v>
      </c>
    </row>
    <row r="29" spans="1:10" s="457" customFormat="1" ht="18">
      <c r="A29" s="461">
        <v>16</v>
      </c>
      <c r="B29" s="462" t="s">
        <v>885</v>
      </c>
      <c r="C29" s="461">
        <v>0</v>
      </c>
      <c r="D29" s="461">
        <v>0</v>
      </c>
      <c r="E29" s="461">
        <v>0</v>
      </c>
      <c r="F29" s="461">
        <v>0</v>
      </c>
      <c r="G29" s="461">
        <v>0</v>
      </c>
      <c r="H29" s="461">
        <v>0</v>
      </c>
      <c r="I29" s="461">
        <v>0</v>
      </c>
      <c r="J29" s="461">
        <v>0</v>
      </c>
    </row>
    <row r="30" spans="1:10" s="457" customFormat="1" ht="18">
      <c r="A30" s="461">
        <v>17</v>
      </c>
      <c r="B30" s="462" t="s">
        <v>880</v>
      </c>
      <c r="C30" s="461">
        <v>0</v>
      </c>
      <c r="D30" s="461">
        <v>0</v>
      </c>
      <c r="E30" s="461">
        <v>0</v>
      </c>
      <c r="F30" s="470">
        <v>0</v>
      </c>
      <c r="G30" s="461">
        <v>0</v>
      </c>
      <c r="H30" s="550">
        <v>0</v>
      </c>
      <c r="I30" s="550">
        <v>0</v>
      </c>
      <c r="J30" s="550">
        <v>0</v>
      </c>
    </row>
    <row r="31" spans="1:10" s="457" customFormat="1" ht="18">
      <c r="A31" s="461">
        <v>18</v>
      </c>
      <c r="B31" s="462" t="s">
        <v>881</v>
      </c>
      <c r="C31" s="461">
        <v>0</v>
      </c>
      <c r="D31" s="461">
        <v>0</v>
      </c>
      <c r="E31" s="461">
        <v>0</v>
      </c>
      <c r="F31" s="461">
        <v>0</v>
      </c>
      <c r="G31" s="461">
        <v>0</v>
      </c>
      <c r="H31" s="461">
        <v>0</v>
      </c>
      <c r="I31" s="461">
        <v>0</v>
      </c>
      <c r="J31" s="461">
        <v>0</v>
      </c>
    </row>
    <row r="32" spans="1:10" s="457" customFormat="1" ht="18">
      <c r="A32" s="461">
        <v>19</v>
      </c>
      <c r="B32" s="462" t="s">
        <v>886</v>
      </c>
      <c r="C32" s="461">
        <v>0</v>
      </c>
      <c r="D32" s="461">
        <v>0</v>
      </c>
      <c r="E32" s="461">
        <v>0</v>
      </c>
      <c r="F32" s="470">
        <v>0</v>
      </c>
      <c r="G32" s="461">
        <v>0</v>
      </c>
      <c r="H32" s="550">
        <v>0</v>
      </c>
      <c r="I32" s="550">
        <v>0</v>
      </c>
      <c r="J32" s="550">
        <v>0</v>
      </c>
    </row>
    <row r="33" spans="1:10" s="457" customFormat="1" ht="18">
      <c r="A33" s="461">
        <v>20</v>
      </c>
      <c r="B33" s="462" t="s">
        <v>882</v>
      </c>
      <c r="C33" s="461">
        <v>0</v>
      </c>
      <c r="D33" s="461">
        <v>0</v>
      </c>
      <c r="E33" s="461">
        <v>0</v>
      </c>
      <c r="F33" s="461">
        <v>0</v>
      </c>
      <c r="G33" s="461">
        <v>0</v>
      </c>
      <c r="H33" s="461">
        <v>0</v>
      </c>
      <c r="I33" s="461">
        <v>0</v>
      </c>
      <c r="J33" s="461">
        <v>0</v>
      </c>
    </row>
    <row r="34" spans="1:10" s="457" customFormat="1" ht="18">
      <c r="A34" s="461">
        <v>21</v>
      </c>
      <c r="B34" s="462" t="s">
        <v>887</v>
      </c>
      <c r="C34" s="461">
        <v>0</v>
      </c>
      <c r="D34" s="461">
        <v>0</v>
      </c>
      <c r="E34" s="461">
        <v>0</v>
      </c>
      <c r="F34" s="461">
        <v>0</v>
      </c>
      <c r="G34" s="461">
        <v>0</v>
      </c>
      <c r="H34" s="461">
        <v>0</v>
      </c>
      <c r="I34" s="461">
        <v>0</v>
      </c>
      <c r="J34" s="461">
        <v>0</v>
      </c>
    </row>
    <row r="35" spans="1:10" s="457" customFormat="1" ht="18">
      <c r="A35" s="461">
        <v>22</v>
      </c>
      <c r="B35" s="462" t="s">
        <v>883</v>
      </c>
      <c r="C35" s="461">
        <v>0</v>
      </c>
      <c r="D35" s="461">
        <v>0</v>
      </c>
      <c r="E35" s="461">
        <v>0</v>
      </c>
      <c r="F35" s="461">
        <v>0</v>
      </c>
      <c r="G35" s="461">
        <v>0</v>
      </c>
      <c r="H35" s="461">
        <v>0</v>
      </c>
      <c r="I35" s="461">
        <v>0</v>
      </c>
      <c r="J35" s="461">
        <v>0</v>
      </c>
    </row>
    <row r="36" spans="1:10" s="457" customFormat="1" ht="18">
      <c r="A36" s="464" t="s">
        <v>15</v>
      </c>
      <c r="B36" s="551"/>
      <c r="C36" s="464">
        <f>SUM(C14:C35)</f>
        <v>96</v>
      </c>
      <c r="D36" s="464">
        <f aca="true" t="shared" si="0" ref="D36:J36">SUM(D14:D35)</f>
        <v>4800</v>
      </c>
      <c r="E36" s="464"/>
      <c r="F36" s="464">
        <f t="shared" si="0"/>
        <v>1440000</v>
      </c>
      <c r="G36" s="464">
        <f t="shared" si="0"/>
        <v>96</v>
      </c>
      <c r="H36" s="464">
        <f t="shared" si="0"/>
        <v>1239355</v>
      </c>
      <c r="I36" s="464"/>
      <c r="J36" s="464">
        <f t="shared" si="0"/>
        <v>4275</v>
      </c>
    </row>
    <row r="37" spans="1:10" ht="12.75">
      <c r="A37" s="9"/>
      <c r="B37" s="24"/>
      <c r="C37" s="9"/>
      <c r="D37" s="267"/>
      <c r="E37" s="267"/>
      <c r="F37" s="267"/>
      <c r="G37" s="267"/>
      <c r="H37" s="267"/>
      <c r="I37" s="267"/>
      <c r="J37" s="267"/>
    </row>
    <row r="38" spans="1:10" ht="12.75">
      <c r="A38" s="1020" t="s">
        <v>846</v>
      </c>
      <c r="B38" s="1020"/>
      <c r="C38" s="1020"/>
      <c r="D38" s="1020"/>
      <c r="E38" s="1020"/>
      <c r="F38" s="1020"/>
      <c r="G38" s="1020"/>
      <c r="H38" s="1020"/>
      <c r="I38" s="267"/>
      <c r="J38" s="267"/>
    </row>
    <row r="39" spans="1:10" ht="12.75">
      <c r="A39" s="396"/>
      <c r="B39" s="396"/>
      <c r="C39" s="396"/>
      <c r="D39" s="396"/>
      <c r="E39" s="396"/>
      <c r="F39" s="396"/>
      <c r="G39" s="396"/>
      <c r="H39" s="396"/>
      <c r="I39" s="267"/>
      <c r="J39" s="267"/>
    </row>
    <row r="40" spans="1:10" ht="18">
      <c r="A40" s="474" t="s">
        <v>11</v>
      </c>
      <c r="B40" s="396"/>
      <c r="C40" s="396"/>
      <c r="D40" s="396"/>
      <c r="E40" s="396"/>
      <c r="F40" s="396"/>
      <c r="G40" s="396"/>
      <c r="H40" s="396"/>
      <c r="I40" s="267"/>
      <c r="J40" s="267"/>
    </row>
    <row r="41" spans="1:10" ht="12.75">
      <c r="A41" s="9"/>
      <c r="B41" s="24"/>
      <c r="C41" s="9"/>
      <c r="D41" s="267"/>
      <c r="E41" s="267"/>
      <c r="F41" s="267"/>
      <c r="G41" s="267"/>
      <c r="H41" s="267"/>
      <c r="I41" s="267"/>
      <c r="J41" s="267"/>
    </row>
    <row r="42" spans="2:10" s="457" customFormat="1" ht="21" customHeight="1">
      <c r="B42" s="474"/>
      <c r="C42" s="397"/>
      <c r="D42" s="397"/>
      <c r="E42" s="397"/>
      <c r="F42" s="397"/>
      <c r="G42" s="397"/>
      <c r="H42" s="456"/>
      <c r="I42" s="887" t="s">
        <v>862</v>
      </c>
      <c r="J42" s="887"/>
    </row>
    <row r="43" spans="1:10" s="457" customFormat="1" ht="21" customHeight="1">
      <c r="A43" s="476"/>
      <c r="B43" s="476"/>
      <c r="C43" s="395"/>
      <c r="D43" s="395"/>
      <c r="E43" s="395"/>
      <c r="F43" s="395"/>
      <c r="G43" s="395"/>
      <c r="H43" s="395"/>
      <c r="I43" s="887" t="s">
        <v>863</v>
      </c>
      <c r="J43" s="887"/>
    </row>
    <row r="44" spans="1:10" s="457" customFormat="1" ht="21" customHeight="1">
      <c r="A44" s="476"/>
      <c r="B44" s="476"/>
      <c r="C44" s="395"/>
      <c r="D44" s="395"/>
      <c r="E44" s="395"/>
      <c r="F44" s="395"/>
      <c r="G44" s="395"/>
      <c r="H44" s="395"/>
      <c r="I44" s="395"/>
      <c r="J44" s="395"/>
    </row>
    <row r="45" spans="1:10" ht="12.75">
      <c r="A45" s="12"/>
      <c r="B45" s="12"/>
      <c r="C45" s="1"/>
      <c r="E45" s="1"/>
      <c r="H45" s="1"/>
      <c r="I45" s="1"/>
      <c r="J45" s="1"/>
    </row>
    <row r="49" spans="1:10" ht="12.75">
      <c r="A49" s="1021"/>
      <c r="B49" s="1021"/>
      <c r="C49" s="1021"/>
      <c r="D49" s="1021"/>
      <c r="E49" s="1021"/>
      <c r="F49" s="1021"/>
      <c r="G49" s="1021"/>
      <c r="H49" s="1021"/>
      <c r="I49" s="1021"/>
      <c r="J49" s="1021"/>
    </row>
    <row r="51" spans="1:10" ht="12.75">
      <c r="A51" s="1021"/>
      <c r="B51" s="1021"/>
      <c r="C51" s="1021"/>
      <c r="D51" s="1021"/>
      <c r="E51" s="1021"/>
      <c r="F51" s="1021"/>
      <c r="G51" s="1021"/>
      <c r="H51" s="1021"/>
      <c r="I51" s="1021"/>
      <c r="J51" s="1021"/>
    </row>
  </sheetData>
  <sheetProtection/>
  <mergeCells count="15">
    <mergeCell ref="A49:J49"/>
    <mergeCell ref="A51:J51"/>
    <mergeCell ref="A11:A12"/>
    <mergeCell ref="B11:B12"/>
    <mergeCell ref="C11:F11"/>
    <mergeCell ref="G11:J11"/>
    <mergeCell ref="I42:J42"/>
    <mergeCell ref="I43:J43"/>
    <mergeCell ref="A38:H38"/>
    <mergeCell ref="E3:I3"/>
    <mergeCell ref="A4:J4"/>
    <mergeCell ref="A5:J5"/>
    <mergeCell ref="A7:J7"/>
    <mergeCell ref="A10:B10"/>
    <mergeCell ref="H10:J10"/>
  </mergeCells>
  <printOptions verticalCentered="1"/>
  <pageMargins left="0.77" right="0.59" top="0.236220472440945" bottom="0" header="0.31496062992126" footer="0.31496062992126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7"/>
  <sheetViews>
    <sheetView view="pageBreakPreview" zoomScale="90" zoomScaleSheetLayoutView="90" zoomScalePageLayoutView="0" workbookViewId="0" topLeftCell="A1">
      <selection activeCell="A5" sqref="A5:J5"/>
    </sheetView>
  </sheetViews>
  <sheetFormatPr defaultColWidth="9.140625" defaultRowHeight="12.75"/>
  <cols>
    <col min="1" max="1" width="7.421875" style="13" customWidth="1"/>
    <col min="2" max="2" width="17.140625" style="13" customWidth="1"/>
    <col min="3" max="3" width="11.00390625" style="13" customWidth="1"/>
    <col min="4" max="4" width="10.00390625" style="13" customWidth="1"/>
    <col min="5" max="5" width="13.140625" style="13" customWidth="1"/>
    <col min="6" max="6" width="14.28125" style="13" customWidth="1"/>
    <col min="7" max="7" width="11.7109375" style="13" customWidth="1"/>
    <col min="8" max="8" width="13.00390625" style="13" customWidth="1"/>
    <col min="9" max="9" width="15.57421875" style="13" customWidth="1"/>
    <col min="10" max="10" width="20.00390625" style="13" customWidth="1"/>
    <col min="11" max="16384" width="9.140625" style="13" customWidth="1"/>
  </cols>
  <sheetData>
    <row r="1" spans="5:10" ht="12.75">
      <c r="E1" s="881"/>
      <c r="F1" s="881"/>
      <c r="G1" s="881"/>
      <c r="H1" s="881"/>
      <c r="I1" s="881"/>
      <c r="J1" s="104"/>
    </row>
    <row r="2" spans="2:10" ht="15.75">
      <c r="B2" s="37"/>
      <c r="C2" s="37"/>
      <c r="D2" s="37"/>
      <c r="E2" s="37"/>
      <c r="F2" s="84" t="s">
        <v>0</v>
      </c>
      <c r="G2" s="37"/>
      <c r="H2" s="37"/>
      <c r="I2" s="37"/>
      <c r="J2" s="289" t="s">
        <v>345</v>
      </c>
    </row>
    <row r="3" spans="1:10" ht="20.25">
      <c r="A3" s="1033" t="s">
        <v>684</v>
      </c>
      <c r="B3" s="1033"/>
      <c r="C3" s="1033"/>
      <c r="D3" s="1033"/>
      <c r="E3" s="1033"/>
      <c r="F3" s="1033"/>
      <c r="G3" s="1033"/>
      <c r="H3" s="1033"/>
      <c r="I3" s="1033"/>
      <c r="J3" s="1033"/>
    </row>
    <row r="4" ht="14.25" customHeight="1"/>
    <row r="5" spans="1:10" ht="31.5" customHeight="1">
      <c r="A5" s="1011" t="s">
        <v>735</v>
      </c>
      <c r="B5" s="1011"/>
      <c r="C5" s="1011"/>
      <c r="D5" s="1011"/>
      <c r="E5" s="1011"/>
      <c r="F5" s="1011"/>
      <c r="G5" s="1011"/>
      <c r="H5" s="1011"/>
      <c r="I5" s="1011"/>
      <c r="J5" s="1011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5.75">
      <c r="A8" s="976" t="s">
        <v>861</v>
      </c>
      <c r="B8" s="976"/>
      <c r="C8" s="25"/>
      <c r="H8" s="1015" t="s">
        <v>760</v>
      </c>
      <c r="I8" s="1015"/>
      <c r="J8" s="1015"/>
    </row>
    <row r="9" spans="1:16" ht="12.75">
      <c r="A9" s="974" t="s">
        <v>2</v>
      </c>
      <c r="B9" s="974" t="s">
        <v>3</v>
      </c>
      <c r="C9" s="972" t="s">
        <v>731</v>
      </c>
      <c r="D9" s="970"/>
      <c r="E9" s="970"/>
      <c r="F9" s="1022"/>
      <c r="G9" s="972" t="s">
        <v>98</v>
      </c>
      <c r="H9" s="970"/>
      <c r="I9" s="970"/>
      <c r="J9" s="1022"/>
      <c r="O9" s="16"/>
      <c r="P9" s="18"/>
    </row>
    <row r="10" spans="1:10" ht="53.25" customHeight="1">
      <c r="A10" s="974"/>
      <c r="B10" s="974"/>
      <c r="C10" s="3" t="s">
        <v>177</v>
      </c>
      <c r="D10" s="3" t="s">
        <v>13</v>
      </c>
      <c r="E10" s="160" t="s">
        <v>347</v>
      </c>
      <c r="F10" s="5" t="s">
        <v>194</v>
      </c>
      <c r="G10" s="3" t="s">
        <v>177</v>
      </c>
      <c r="H10" s="22" t="s">
        <v>14</v>
      </c>
      <c r="I10" s="82" t="s">
        <v>844</v>
      </c>
      <c r="J10" s="3" t="s">
        <v>845</v>
      </c>
    </row>
    <row r="11" spans="1:10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5">
        <v>6</v>
      </c>
      <c r="G11" s="3">
        <v>7</v>
      </c>
      <c r="H11" s="79">
        <v>8</v>
      </c>
      <c r="I11" s="3">
        <v>9</v>
      </c>
      <c r="J11" s="3">
        <v>10</v>
      </c>
    </row>
    <row r="12" spans="1:10" ht="12.75">
      <c r="A12" s="15">
        <v>1</v>
      </c>
      <c r="B12" s="16" t="s">
        <v>866</v>
      </c>
      <c r="C12" s="1024" t="s">
        <v>889</v>
      </c>
      <c r="D12" s="1025"/>
      <c r="E12" s="1025"/>
      <c r="F12" s="1025"/>
      <c r="G12" s="1025"/>
      <c r="H12" s="1025"/>
      <c r="I12" s="1025"/>
      <c r="J12" s="1026"/>
    </row>
    <row r="13" spans="1:10" ht="12.75">
      <c r="A13" s="15">
        <v>2</v>
      </c>
      <c r="B13" s="16" t="s">
        <v>884</v>
      </c>
      <c r="C13" s="1027"/>
      <c r="D13" s="1028"/>
      <c r="E13" s="1028"/>
      <c r="F13" s="1028"/>
      <c r="G13" s="1028"/>
      <c r="H13" s="1028"/>
      <c r="I13" s="1028"/>
      <c r="J13" s="1029"/>
    </row>
    <row r="14" spans="1:10" ht="12.75">
      <c r="A14" s="15">
        <v>3</v>
      </c>
      <c r="B14" s="16" t="s">
        <v>867</v>
      </c>
      <c r="C14" s="1027"/>
      <c r="D14" s="1028"/>
      <c r="E14" s="1028"/>
      <c r="F14" s="1028"/>
      <c r="G14" s="1028"/>
      <c r="H14" s="1028"/>
      <c r="I14" s="1028"/>
      <c r="J14" s="1029"/>
    </row>
    <row r="15" spans="1:10" ht="12.75">
      <c r="A15" s="15">
        <v>4</v>
      </c>
      <c r="B15" s="16" t="s">
        <v>868</v>
      </c>
      <c r="C15" s="1027"/>
      <c r="D15" s="1028"/>
      <c r="E15" s="1028"/>
      <c r="F15" s="1028"/>
      <c r="G15" s="1028"/>
      <c r="H15" s="1028"/>
      <c r="I15" s="1028"/>
      <c r="J15" s="1029"/>
    </row>
    <row r="16" spans="1:10" ht="12.75">
      <c r="A16" s="15">
        <v>5</v>
      </c>
      <c r="B16" s="16" t="s">
        <v>869</v>
      </c>
      <c r="C16" s="1027"/>
      <c r="D16" s="1028"/>
      <c r="E16" s="1028"/>
      <c r="F16" s="1028"/>
      <c r="G16" s="1028"/>
      <c r="H16" s="1028"/>
      <c r="I16" s="1028"/>
      <c r="J16" s="1029"/>
    </row>
    <row r="17" spans="1:10" ht="12.75">
      <c r="A17" s="15">
        <v>6</v>
      </c>
      <c r="B17" s="16" t="s">
        <v>870</v>
      </c>
      <c r="C17" s="1027"/>
      <c r="D17" s="1028"/>
      <c r="E17" s="1028"/>
      <c r="F17" s="1028"/>
      <c r="G17" s="1028"/>
      <c r="H17" s="1028"/>
      <c r="I17" s="1028"/>
      <c r="J17" s="1029"/>
    </row>
    <row r="18" spans="1:10" ht="12.75">
      <c r="A18" s="15">
        <v>7</v>
      </c>
      <c r="B18" s="16" t="s">
        <v>871</v>
      </c>
      <c r="C18" s="1027"/>
      <c r="D18" s="1028"/>
      <c r="E18" s="1028"/>
      <c r="F18" s="1028"/>
      <c r="G18" s="1028"/>
      <c r="H18" s="1028"/>
      <c r="I18" s="1028"/>
      <c r="J18" s="1029"/>
    </row>
    <row r="19" spans="1:10" ht="12.75">
      <c r="A19" s="15">
        <v>8</v>
      </c>
      <c r="B19" s="16" t="s">
        <v>872</v>
      </c>
      <c r="C19" s="1027"/>
      <c r="D19" s="1028"/>
      <c r="E19" s="1028"/>
      <c r="F19" s="1028"/>
      <c r="G19" s="1028"/>
      <c r="H19" s="1028"/>
      <c r="I19" s="1028"/>
      <c r="J19" s="1029"/>
    </row>
    <row r="20" spans="1:10" ht="12.75">
      <c r="A20" s="15">
        <v>9</v>
      </c>
      <c r="B20" s="16" t="s">
        <v>873</v>
      </c>
      <c r="C20" s="1027"/>
      <c r="D20" s="1028"/>
      <c r="E20" s="1028"/>
      <c r="F20" s="1028"/>
      <c r="G20" s="1028"/>
      <c r="H20" s="1028"/>
      <c r="I20" s="1028"/>
      <c r="J20" s="1029"/>
    </row>
    <row r="21" spans="1:10" ht="12.75">
      <c r="A21" s="15">
        <v>10</v>
      </c>
      <c r="B21" s="16" t="s">
        <v>874</v>
      </c>
      <c r="C21" s="1027"/>
      <c r="D21" s="1028"/>
      <c r="E21" s="1028"/>
      <c r="F21" s="1028"/>
      <c r="G21" s="1028"/>
      <c r="H21" s="1028"/>
      <c r="I21" s="1028"/>
      <c r="J21" s="1029"/>
    </row>
    <row r="22" spans="1:10" ht="12.75">
      <c r="A22" s="15">
        <v>11</v>
      </c>
      <c r="B22" s="16" t="s">
        <v>875</v>
      </c>
      <c r="C22" s="1027"/>
      <c r="D22" s="1028"/>
      <c r="E22" s="1028"/>
      <c r="F22" s="1028"/>
      <c r="G22" s="1028"/>
      <c r="H22" s="1028"/>
      <c r="I22" s="1028"/>
      <c r="J22" s="1029"/>
    </row>
    <row r="23" spans="1:10" ht="12.75">
      <c r="A23" s="15">
        <v>12</v>
      </c>
      <c r="B23" s="16" t="s">
        <v>876</v>
      </c>
      <c r="C23" s="1027"/>
      <c r="D23" s="1028"/>
      <c r="E23" s="1028"/>
      <c r="F23" s="1028"/>
      <c r="G23" s="1028"/>
      <c r="H23" s="1028"/>
      <c r="I23" s="1028"/>
      <c r="J23" s="1029"/>
    </row>
    <row r="24" spans="1:10" ht="12.75">
      <c r="A24" s="15">
        <v>13</v>
      </c>
      <c r="B24" s="16" t="s">
        <v>877</v>
      </c>
      <c r="C24" s="1027"/>
      <c r="D24" s="1028"/>
      <c r="E24" s="1028"/>
      <c r="F24" s="1028"/>
      <c r="G24" s="1028"/>
      <c r="H24" s="1028"/>
      <c r="I24" s="1028"/>
      <c r="J24" s="1029"/>
    </row>
    <row r="25" spans="1:10" ht="12.75">
      <c r="A25" s="15">
        <v>14</v>
      </c>
      <c r="B25" s="16" t="s">
        <v>878</v>
      </c>
      <c r="C25" s="1027"/>
      <c r="D25" s="1028"/>
      <c r="E25" s="1028"/>
      <c r="F25" s="1028"/>
      <c r="G25" s="1028"/>
      <c r="H25" s="1028"/>
      <c r="I25" s="1028"/>
      <c r="J25" s="1029"/>
    </row>
    <row r="26" spans="1:10" ht="12.75">
      <c r="A26" s="15">
        <v>15</v>
      </c>
      <c r="B26" s="16" t="s">
        <v>879</v>
      </c>
      <c r="C26" s="1027"/>
      <c r="D26" s="1028"/>
      <c r="E26" s="1028"/>
      <c r="F26" s="1028"/>
      <c r="G26" s="1028"/>
      <c r="H26" s="1028"/>
      <c r="I26" s="1028"/>
      <c r="J26" s="1029"/>
    </row>
    <row r="27" spans="1:10" ht="12.75">
      <c r="A27" s="15">
        <v>16</v>
      </c>
      <c r="B27" s="16" t="s">
        <v>885</v>
      </c>
      <c r="C27" s="1027"/>
      <c r="D27" s="1028"/>
      <c r="E27" s="1028"/>
      <c r="F27" s="1028"/>
      <c r="G27" s="1028"/>
      <c r="H27" s="1028"/>
      <c r="I27" s="1028"/>
      <c r="J27" s="1029"/>
    </row>
    <row r="28" spans="1:10" ht="12.75">
      <c r="A28" s="15">
        <v>17</v>
      </c>
      <c r="B28" s="16" t="s">
        <v>880</v>
      </c>
      <c r="C28" s="1027"/>
      <c r="D28" s="1028"/>
      <c r="E28" s="1028"/>
      <c r="F28" s="1028"/>
      <c r="G28" s="1028"/>
      <c r="H28" s="1028"/>
      <c r="I28" s="1028"/>
      <c r="J28" s="1029"/>
    </row>
    <row r="29" spans="1:10" ht="12.75">
      <c r="A29" s="15">
        <v>18</v>
      </c>
      <c r="B29" s="16" t="s">
        <v>881</v>
      </c>
      <c r="C29" s="1027"/>
      <c r="D29" s="1028"/>
      <c r="E29" s="1028"/>
      <c r="F29" s="1028"/>
      <c r="G29" s="1028"/>
      <c r="H29" s="1028"/>
      <c r="I29" s="1028"/>
      <c r="J29" s="1029"/>
    </row>
    <row r="30" spans="1:10" ht="12.75">
      <c r="A30" s="15">
        <v>19</v>
      </c>
      <c r="B30" s="16" t="s">
        <v>886</v>
      </c>
      <c r="C30" s="1027"/>
      <c r="D30" s="1028"/>
      <c r="E30" s="1028"/>
      <c r="F30" s="1028"/>
      <c r="G30" s="1028"/>
      <c r="H30" s="1028"/>
      <c r="I30" s="1028"/>
      <c r="J30" s="1029"/>
    </row>
    <row r="31" spans="1:10" ht="12.75">
      <c r="A31" s="15">
        <v>20</v>
      </c>
      <c r="B31" s="16" t="s">
        <v>882</v>
      </c>
      <c r="C31" s="1027"/>
      <c r="D31" s="1028"/>
      <c r="E31" s="1028"/>
      <c r="F31" s="1028"/>
      <c r="G31" s="1028"/>
      <c r="H31" s="1028"/>
      <c r="I31" s="1028"/>
      <c r="J31" s="1029"/>
    </row>
    <row r="32" spans="1:10" ht="12.75">
      <c r="A32" s="15">
        <v>21</v>
      </c>
      <c r="B32" s="16" t="s">
        <v>887</v>
      </c>
      <c r="C32" s="1027"/>
      <c r="D32" s="1028"/>
      <c r="E32" s="1028"/>
      <c r="F32" s="1028"/>
      <c r="G32" s="1028"/>
      <c r="H32" s="1028"/>
      <c r="I32" s="1028"/>
      <c r="J32" s="1029"/>
    </row>
    <row r="33" spans="1:10" ht="12.75">
      <c r="A33" s="15">
        <v>22</v>
      </c>
      <c r="B33" s="16" t="s">
        <v>883</v>
      </c>
      <c r="C33" s="1027"/>
      <c r="D33" s="1028"/>
      <c r="E33" s="1028"/>
      <c r="F33" s="1028"/>
      <c r="G33" s="1028"/>
      <c r="H33" s="1028"/>
      <c r="I33" s="1028"/>
      <c r="J33" s="1029"/>
    </row>
    <row r="34" spans="1:10" ht="12.75">
      <c r="A34" s="2" t="s">
        <v>15</v>
      </c>
      <c r="B34" s="23"/>
      <c r="C34" s="1030"/>
      <c r="D34" s="1031"/>
      <c r="E34" s="1031"/>
      <c r="F34" s="1031"/>
      <c r="G34" s="1031"/>
      <c r="H34" s="1031"/>
      <c r="I34" s="1031"/>
      <c r="J34" s="1032"/>
    </row>
    <row r="35" spans="1:10" ht="12.75">
      <c r="A35" s="9"/>
      <c r="B35" s="24"/>
      <c r="C35" s="24"/>
      <c r="D35" s="18"/>
      <c r="E35" s="18"/>
      <c r="F35" s="18"/>
      <c r="G35" s="18"/>
      <c r="H35" s="18"/>
      <c r="I35" s="18"/>
      <c r="J35" s="18"/>
    </row>
    <row r="36" spans="1:10" ht="12.75">
      <c r="A36" s="1020" t="s">
        <v>846</v>
      </c>
      <c r="B36" s="1020"/>
      <c r="C36" s="1020"/>
      <c r="D36" s="1020"/>
      <c r="E36" s="1020"/>
      <c r="F36" s="1020"/>
      <c r="G36" s="1020"/>
      <c r="H36" s="1020"/>
      <c r="I36" s="18"/>
      <c r="J36" s="18"/>
    </row>
    <row r="37" spans="1:10" ht="12.75">
      <c r="A37" s="9"/>
      <c r="B37" s="24"/>
      <c r="C37" s="24"/>
      <c r="D37" s="18"/>
      <c r="E37" s="18"/>
      <c r="F37" s="18"/>
      <c r="G37" s="18"/>
      <c r="H37" s="18"/>
      <c r="I37" s="18"/>
      <c r="J37" s="18"/>
    </row>
    <row r="38" spans="1:10" ht="15.75" customHeight="1">
      <c r="A38" s="12" t="s">
        <v>11</v>
      </c>
      <c r="B38" s="12"/>
      <c r="C38" s="12"/>
      <c r="D38" s="12"/>
      <c r="E38" s="12"/>
      <c r="F38" s="12"/>
      <c r="G38" s="12"/>
      <c r="I38" s="1023" t="s">
        <v>862</v>
      </c>
      <c r="J38" s="1023"/>
    </row>
    <row r="39" spans="1:10" ht="12.75" customHeight="1">
      <c r="A39" s="64"/>
      <c r="B39" s="64"/>
      <c r="C39" s="64"/>
      <c r="D39" s="64"/>
      <c r="E39" s="64"/>
      <c r="F39" s="64"/>
      <c r="G39" s="64"/>
      <c r="H39" s="64"/>
      <c r="I39" s="1023" t="s">
        <v>863</v>
      </c>
      <c r="J39" s="1023"/>
    </row>
    <row r="40" spans="1:10" ht="12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12.75">
      <c r="A41" s="12"/>
      <c r="B41" s="12"/>
      <c r="C41" s="12"/>
      <c r="E41" s="12"/>
      <c r="H41" s="28"/>
      <c r="I41" s="28"/>
      <c r="J41" s="28"/>
    </row>
    <row r="45" spans="1:10" ht="12.75">
      <c r="A45" s="1021"/>
      <c r="B45" s="1021"/>
      <c r="C45" s="1021"/>
      <c r="D45" s="1021"/>
      <c r="E45" s="1021"/>
      <c r="F45" s="1021"/>
      <c r="G45" s="1021"/>
      <c r="H45" s="1021"/>
      <c r="I45" s="1021"/>
      <c r="J45" s="1021"/>
    </row>
    <row r="47" spans="1:10" ht="12.75">
      <c r="A47" s="1021"/>
      <c r="B47" s="1021"/>
      <c r="C47" s="1021"/>
      <c r="D47" s="1021"/>
      <c r="E47" s="1021"/>
      <c r="F47" s="1021"/>
      <c r="G47" s="1021"/>
      <c r="H47" s="1021"/>
      <c r="I47" s="1021"/>
      <c r="J47" s="1021"/>
    </row>
  </sheetData>
  <sheetProtection/>
  <mergeCells count="15">
    <mergeCell ref="E1:I1"/>
    <mergeCell ref="A3:J3"/>
    <mergeCell ref="A5:J5"/>
    <mergeCell ref="A8:B8"/>
    <mergeCell ref="H8:J8"/>
    <mergeCell ref="I39:J39"/>
    <mergeCell ref="A45:J45"/>
    <mergeCell ref="A47:J47"/>
    <mergeCell ref="A9:A10"/>
    <mergeCell ref="B9:B10"/>
    <mergeCell ref="C9:F9"/>
    <mergeCell ref="G9:J9"/>
    <mergeCell ref="I38:J38"/>
    <mergeCell ref="A36:H36"/>
    <mergeCell ref="C12:J34"/>
  </mergeCells>
  <printOptions horizontalCentered="1"/>
  <pageMargins left="0.7086614173228347" right="0.7086614173228347" top="0.35" bottom="0" header="0.22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7"/>
  <sheetViews>
    <sheetView view="pageBreakPreview" zoomScale="78" zoomScaleSheetLayoutView="78" zoomScalePageLayoutView="0" workbookViewId="0" topLeftCell="A1">
      <selection activeCell="A5" sqref="A5:J5"/>
    </sheetView>
  </sheetViews>
  <sheetFormatPr defaultColWidth="9.140625" defaultRowHeight="12.75"/>
  <cols>
    <col min="1" max="1" width="7.421875" style="13" customWidth="1"/>
    <col min="2" max="2" width="17.140625" style="13" customWidth="1"/>
    <col min="3" max="3" width="11.00390625" style="13" customWidth="1"/>
    <col min="4" max="4" width="10.00390625" style="13" customWidth="1"/>
    <col min="5" max="5" width="13.140625" style="13" customWidth="1"/>
    <col min="6" max="6" width="14.28125" style="13" customWidth="1"/>
    <col min="7" max="7" width="12.00390625" style="13" customWidth="1"/>
    <col min="8" max="8" width="11.421875" style="13" customWidth="1"/>
    <col min="9" max="9" width="16.7109375" style="13" customWidth="1"/>
    <col min="10" max="10" width="19.28125" style="13" customWidth="1"/>
    <col min="11" max="16384" width="9.140625" style="13" customWidth="1"/>
  </cols>
  <sheetData>
    <row r="1" spans="5:10" ht="12.75">
      <c r="E1" s="881"/>
      <c r="F1" s="881"/>
      <c r="G1" s="881"/>
      <c r="H1" s="881"/>
      <c r="I1" s="881"/>
      <c r="J1" s="104"/>
    </row>
    <row r="2" spans="2:10" ht="15.75">
      <c r="B2" s="37"/>
      <c r="C2" s="37"/>
      <c r="D2" s="37"/>
      <c r="E2" s="37"/>
      <c r="F2" s="84" t="s">
        <v>0</v>
      </c>
      <c r="G2" s="37"/>
      <c r="H2" s="37"/>
      <c r="I2" s="37"/>
      <c r="J2" s="289" t="s">
        <v>416</v>
      </c>
    </row>
    <row r="3" spans="1:10" ht="20.25">
      <c r="A3" s="1033" t="s">
        <v>684</v>
      </c>
      <c r="B3" s="1033"/>
      <c r="C3" s="1033"/>
      <c r="D3" s="1033"/>
      <c r="E3" s="1033"/>
      <c r="F3" s="1033"/>
      <c r="G3" s="1033"/>
      <c r="H3" s="1033"/>
      <c r="I3" s="1033"/>
      <c r="J3" s="1033"/>
    </row>
    <row r="4" ht="14.25" customHeight="1"/>
    <row r="5" spans="1:10" ht="31.5" customHeight="1">
      <c r="A5" s="1011" t="s">
        <v>736</v>
      </c>
      <c r="B5" s="1011"/>
      <c r="C5" s="1011"/>
      <c r="D5" s="1011"/>
      <c r="E5" s="1011"/>
      <c r="F5" s="1011"/>
      <c r="G5" s="1011"/>
      <c r="H5" s="1011"/>
      <c r="I5" s="1011"/>
      <c r="J5" s="1011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5.75">
      <c r="A8" s="976" t="s">
        <v>861</v>
      </c>
      <c r="B8" s="976"/>
      <c r="C8" s="25"/>
      <c r="H8" s="1015" t="s">
        <v>760</v>
      </c>
      <c r="I8" s="1015"/>
      <c r="J8" s="1015"/>
    </row>
    <row r="9" spans="1:16" ht="12.75">
      <c r="A9" s="974" t="s">
        <v>2</v>
      </c>
      <c r="B9" s="974" t="s">
        <v>3</v>
      </c>
      <c r="C9" s="972" t="s">
        <v>731</v>
      </c>
      <c r="D9" s="970"/>
      <c r="E9" s="970"/>
      <c r="F9" s="1022"/>
      <c r="G9" s="972" t="s">
        <v>98</v>
      </c>
      <c r="H9" s="970"/>
      <c r="I9" s="970"/>
      <c r="J9" s="1022"/>
      <c r="O9" s="16"/>
      <c r="P9" s="18"/>
    </row>
    <row r="10" spans="1:10" ht="53.25" customHeight="1">
      <c r="A10" s="974"/>
      <c r="B10" s="974"/>
      <c r="C10" s="3" t="s">
        <v>177</v>
      </c>
      <c r="D10" s="3" t="s">
        <v>13</v>
      </c>
      <c r="E10" s="160" t="s">
        <v>348</v>
      </c>
      <c r="F10" s="5" t="s">
        <v>194</v>
      </c>
      <c r="G10" s="3" t="s">
        <v>177</v>
      </c>
      <c r="H10" s="22" t="s">
        <v>14</v>
      </c>
      <c r="I10" s="82" t="s">
        <v>844</v>
      </c>
      <c r="J10" s="3" t="s">
        <v>845</v>
      </c>
    </row>
    <row r="11" spans="1:10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5">
        <v>6</v>
      </c>
      <c r="G11" s="3">
        <v>7</v>
      </c>
      <c r="H11" s="79">
        <v>8</v>
      </c>
      <c r="I11" s="3">
        <v>9</v>
      </c>
      <c r="J11" s="3">
        <v>10</v>
      </c>
    </row>
    <row r="12" spans="1:10" ht="12.75">
      <c r="A12" s="15">
        <v>1</v>
      </c>
      <c r="B12" s="16" t="s">
        <v>866</v>
      </c>
      <c r="C12" s="1024" t="s">
        <v>889</v>
      </c>
      <c r="D12" s="1025"/>
      <c r="E12" s="1025"/>
      <c r="F12" s="1025"/>
      <c r="G12" s="1025"/>
      <c r="H12" s="1025"/>
      <c r="I12" s="1025"/>
      <c r="J12" s="1026"/>
    </row>
    <row r="13" spans="1:10" ht="12.75">
      <c r="A13" s="15">
        <v>2</v>
      </c>
      <c r="B13" s="16" t="s">
        <v>884</v>
      </c>
      <c r="C13" s="1027"/>
      <c r="D13" s="1028"/>
      <c r="E13" s="1028"/>
      <c r="F13" s="1028"/>
      <c r="G13" s="1028"/>
      <c r="H13" s="1028"/>
      <c r="I13" s="1028"/>
      <c r="J13" s="1029"/>
    </row>
    <row r="14" spans="1:10" ht="12.75">
      <c r="A14" s="15">
        <v>3</v>
      </c>
      <c r="B14" s="16" t="s">
        <v>867</v>
      </c>
      <c r="C14" s="1027"/>
      <c r="D14" s="1028"/>
      <c r="E14" s="1028"/>
      <c r="F14" s="1028"/>
      <c r="G14" s="1028"/>
      <c r="H14" s="1028"/>
      <c r="I14" s="1028"/>
      <c r="J14" s="1029"/>
    </row>
    <row r="15" spans="1:10" ht="12.75">
      <c r="A15" s="15">
        <v>4</v>
      </c>
      <c r="B15" s="16" t="s">
        <v>868</v>
      </c>
      <c r="C15" s="1027"/>
      <c r="D15" s="1028"/>
      <c r="E15" s="1028"/>
      <c r="F15" s="1028"/>
      <c r="G15" s="1028"/>
      <c r="H15" s="1028"/>
      <c r="I15" s="1028"/>
      <c r="J15" s="1029"/>
    </row>
    <row r="16" spans="1:10" ht="12.75">
      <c r="A16" s="15">
        <v>5</v>
      </c>
      <c r="B16" s="16" t="s">
        <v>869</v>
      </c>
      <c r="C16" s="1027"/>
      <c r="D16" s="1028"/>
      <c r="E16" s="1028"/>
      <c r="F16" s="1028"/>
      <c r="G16" s="1028"/>
      <c r="H16" s="1028"/>
      <c r="I16" s="1028"/>
      <c r="J16" s="1029"/>
    </row>
    <row r="17" spans="1:10" ht="12.75">
      <c r="A17" s="15">
        <v>6</v>
      </c>
      <c r="B17" s="16" t="s">
        <v>870</v>
      </c>
      <c r="C17" s="1027"/>
      <c r="D17" s="1028"/>
      <c r="E17" s="1028"/>
      <c r="F17" s="1028"/>
      <c r="G17" s="1028"/>
      <c r="H17" s="1028"/>
      <c r="I17" s="1028"/>
      <c r="J17" s="1029"/>
    </row>
    <row r="18" spans="1:10" ht="12.75">
      <c r="A18" s="15">
        <v>7</v>
      </c>
      <c r="B18" s="16" t="s">
        <v>871</v>
      </c>
      <c r="C18" s="1027"/>
      <c r="D18" s="1028"/>
      <c r="E18" s="1028"/>
      <c r="F18" s="1028"/>
      <c r="G18" s="1028"/>
      <c r="H18" s="1028"/>
      <c r="I18" s="1028"/>
      <c r="J18" s="1029"/>
    </row>
    <row r="19" spans="1:10" ht="12.75">
      <c r="A19" s="15">
        <v>8</v>
      </c>
      <c r="B19" s="16" t="s">
        <v>872</v>
      </c>
      <c r="C19" s="1027"/>
      <c r="D19" s="1028"/>
      <c r="E19" s="1028"/>
      <c r="F19" s="1028"/>
      <c r="G19" s="1028"/>
      <c r="H19" s="1028"/>
      <c r="I19" s="1028"/>
      <c r="J19" s="1029"/>
    </row>
    <row r="20" spans="1:10" ht="12.75">
      <c r="A20" s="15">
        <v>9</v>
      </c>
      <c r="B20" s="16" t="s">
        <v>873</v>
      </c>
      <c r="C20" s="1027"/>
      <c r="D20" s="1028"/>
      <c r="E20" s="1028"/>
      <c r="F20" s="1028"/>
      <c r="G20" s="1028"/>
      <c r="H20" s="1028"/>
      <c r="I20" s="1028"/>
      <c r="J20" s="1029"/>
    </row>
    <row r="21" spans="1:10" ht="12.75">
      <c r="A21" s="15">
        <v>10</v>
      </c>
      <c r="B21" s="16" t="s">
        <v>874</v>
      </c>
      <c r="C21" s="1027"/>
      <c r="D21" s="1028"/>
      <c r="E21" s="1028"/>
      <c r="F21" s="1028"/>
      <c r="G21" s="1028"/>
      <c r="H21" s="1028"/>
      <c r="I21" s="1028"/>
      <c r="J21" s="1029"/>
    </row>
    <row r="22" spans="1:10" ht="12.75">
      <c r="A22" s="15">
        <v>11</v>
      </c>
      <c r="B22" s="16" t="s">
        <v>875</v>
      </c>
      <c r="C22" s="1027"/>
      <c r="D22" s="1028"/>
      <c r="E22" s="1028"/>
      <c r="F22" s="1028"/>
      <c r="G22" s="1028"/>
      <c r="H22" s="1028"/>
      <c r="I22" s="1028"/>
      <c r="J22" s="1029"/>
    </row>
    <row r="23" spans="1:10" ht="12.75">
      <c r="A23" s="15">
        <v>12</v>
      </c>
      <c r="B23" s="16" t="s">
        <v>876</v>
      </c>
      <c r="C23" s="1027"/>
      <c r="D23" s="1028"/>
      <c r="E23" s="1028"/>
      <c r="F23" s="1028"/>
      <c r="G23" s="1028"/>
      <c r="H23" s="1028"/>
      <c r="I23" s="1028"/>
      <c r="J23" s="1029"/>
    </row>
    <row r="24" spans="1:10" ht="12.75">
      <c r="A24" s="15">
        <v>13</v>
      </c>
      <c r="B24" s="16" t="s">
        <v>877</v>
      </c>
      <c r="C24" s="1027"/>
      <c r="D24" s="1028"/>
      <c r="E24" s="1028"/>
      <c r="F24" s="1028"/>
      <c r="G24" s="1028"/>
      <c r="H24" s="1028"/>
      <c r="I24" s="1028"/>
      <c r="J24" s="1029"/>
    </row>
    <row r="25" spans="1:10" ht="12.75">
      <c r="A25" s="15">
        <v>14</v>
      </c>
      <c r="B25" s="16" t="s">
        <v>878</v>
      </c>
      <c r="C25" s="1027"/>
      <c r="D25" s="1028"/>
      <c r="E25" s="1028"/>
      <c r="F25" s="1028"/>
      <c r="G25" s="1028"/>
      <c r="H25" s="1028"/>
      <c r="I25" s="1028"/>
      <c r="J25" s="1029"/>
    </row>
    <row r="26" spans="1:10" ht="12.75">
      <c r="A26" s="15">
        <v>15</v>
      </c>
      <c r="B26" s="16" t="s">
        <v>879</v>
      </c>
      <c r="C26" s="1027"/>
      <c r="D26" s="1028"/>
      <c r="E26" s="1028"/>
      <c r="F26" s="1028"/>
      <c r="G26" s="1028"/>
      <c r="H26" s="1028"/>
      <c r="I26" s="1028"/>
      <c r="J26" s="1029"/>
    </row>
    <row r="27" spans="1:10" ht="12.75">
      <c r="A27" s="15">
        <v>16</v>
      </c>
      <c r="B27" s="16" t="s">
        <v>885</v>
      </c>
      <c r="C27" s="1027"/>
      <c r="D27" s="1028"/>
      <c r="E27" s="1028"/>
      <c r="F27" s="1028"/>
      <c r="G27" s="1028"/>
      <c r="H27" s="1028"/>
      <c r="I27" s="1028"/>
      <c r="J27" s="1029"/>
    </row>
    <row r="28" spans="1:10" ht="12.75">
      <c r="A28" s="15">
        <v>17</v>
      </c>
      <c r="B28" s="16" t="s">
        <v>880</v>
      </c>
      <c r="C28" s="1027"/>
      <c r="D28" s="1028"/>
      <c r="E28" s="1028"/>
      <c r="F28" s="1028"/>
      <c r="G28" s="1028"/>
      <c r="H28" s="1028"/>
      <c r="I28" s="1028"/>
      <c r="J28" s="1029"/>
    </row>
    <row r="29" spans="1:10" ht="12.75">
      <c r="A29" s="15">
        <v>18</v>
      </c>
      <c r="B29" s="16" t="s">
        <v>881</v>
      </c>
      <c r="C29" s="1027"/>
      <c r="D29" s="1028"/>
      <c r="E29" s="1028"/>
      <c r="F29" s="1028"/>
      <c r="G29" s="1028"/>
      <c r="H29" s="1028"/>
      <c r="I29" s="1028"/>
      <c r="J29" s="1029"/>
    </row>
    <row r="30" spans="1:10" ht="12.75">
      <c r="A30" s="15">
        <v>19</v>
      </c>
      <c r="B30" s="16" t="s">
        <v>886</v>
      </c>
      <c r="C30" s="1027"/>
      <c r="D30" s="1028"/>
      <c r="E30" s="1028"/>
      <c r="F30" s="1028"/>
      <c r="G30" s="1028"/>
      <c r="H30" s="1028"/>
      <c r="I30" s="1028"/>
      <c r="J30" s="1029"/>
    </row>
    <row r="31" spans="1:10" ht="12.75">
      <c r="A31" s="15">
        <v>20</v>
      </c>
      <c r="B31" s="16" t="s">
        <v>882</v>
      </c>
      <c r="C31" s="1027"/>
      <c r="D31" s="1028"/>
      <c r="E31" s="1028"/>
      <c r="F31" s="1028"/>
      <c r="G31" s="1028"/>
      <c r="H31" s="1028"/>
      <c r="I31" s="1028"/>
      <c r="J31" s="1029"/>
    </row>
    <row r="32" spans="1:10" ht="12.75">
      <c r="A32" s="15">
        <v>21</v>
      </c>
      <c r="B32" s="16" t="s">
        <v>887</v>
      </c>
      <c r="C32" s="1027"/>
      <c r="D32" s="1028"/>
      <c r="E32" s="1028"/>
      <c r="F32" s="1028"/>
      <c r="G32" s="1028"/>
      <c r="H32" s="1028"/>
      <c r="I32" s="1028"/>
      <c r="J32" s="1029"/>
    </row>
    <row r="33" spans="1:10" ht="12.75">
      <c r="A33" s="15">
        <v>22</v>
      </c>
      <c r="B33" s="16" t="s">
        <v>883</v>
      </c>
      <c r="C33" s="1027"/>
      <c r="D33" s="1028"/>
      <c r="E33" s="1028"/>
      <c r="F33" s="1028"/>
      <c r="G33" s="1028"/>
      <c r="H33" s="1028"/>
      <c r="I33" s="1028"/>
      <c r="J33" s="1029"/>
    </row>
    <row r="34" spans="1:10" ht="12.75">
      <c r="A34" s="2" t="s">
        <v>15</v>
      </c>
      <c r="B34" s="23"/>
      <c r="C34" s="1030"/>
      <c r="D34" s="1031"/>
      <c r="E34" s="1031"/>
      <c r="F34" s="1031"/>
      <c r="G34" s="1031"/>
      <c r="H34" s="1031"/>
      <c r="I34" s="1031"/>
      <c r="J34" s="1032"/>
    </row>
    <row r="35" spans="1:10" ht="12.75">
      <c r="A35" s="9"/>
      <c r="B35" s="24"/>
      <c r="C35" s="24"/>
      <c r="D35" s="18"/>
      <c r="E35" s="18"/>
      <c r="F35" s="18"/>
      <c r="G35" s="18"/>
      <c r="H35" s="18"/>
      <c r="I35" s="18"/>
      <c r="J35" s="18"/>
    </row>
    <row r="36" spans="1:10" ht="12.75">
      <c r="A36" s="1020" t="s">
        <v>846</v>
      </c>
      <c r="B36" s="1020"/>
      <c r="C36" s="1020"/>
      <c r="D36" s="1020"/>
      <c r="E36" s="1020"/>
      <c r="F36" s="1020"/>
      <c r="G36" s="1020"/>
      <c r="H36" s="1020"/>
      <c r="I36" s="18"/>
      <c r="J36" s="18"/>
    </row>
    <row r="37" spans="1:10" ht="12.75">
      <c r="A37" s="9"/>
      <c r="B37" s="24"/>
      <c r="C37" s="24"/>
      <c r="D37" s="18"/>
      <c r="E37" s="18"/>
      <c r="F37" s="18"/>
      <c r="G37" s="18"/>
      <c r="H37" s="18"/>
      <c r="I37" s="18"/>
      <c r="J37" s="18"/>
    </row>
    <row r="38" spans="1:10" ht="15.75" customHeight="1">
      <c r="A38" s="12" t="s">
        <v>11</v>
      </c>
      <c r="B38" s="12"/>
      <c r="C38" s="12"/>
      <c r="D38" s="12"/>
      <c r="E38" s="12"/>
      <c r="F38" s="12"/>
      <c r="G38" s="12"/>
      <c r="I38" s="1023" t="s">
        <v>862</v>
      </c>
      <c r="J38" s="1023"/>
    </row>
    <row r="39" spans="1:10" ht="12.75" customHeight="1">
      <c r="A39" s="64"/>
      <c r="B39" s="64"/>
      <c r="C39" s="64"/>
      <c r="D39" s="64"/>
      <c r="E39" s="64"/>
      <c r="F39" s="64"/>
      <c r="G39" s="64"/>
      <c r="H39" s="64"/>
      <c r="I39" s="1023" t="s">
        <v>863</v>
      </c>
      <c r="J39" s="1023"/>
    </row>
    <row r="40" spans="1:10" ht="12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12.75">
      <c r="A41" s="12"/>
      <c r="B41" s="12"/>
      <c r="C41" s="12"/>
      <c r="E41" s="12"/>
      <c r="H41" s="28"/>
      <c r="I41" s="28"/>
      <c r="J41" s="28"/>
    </row>
    <row r="45" spans="1:10" ht="12.75">
      <c r="A45" s="1021"/>
      <c r="B45" s="1021"/>
      <c r="C45" s="1021"/>
      <c r="D45" s="1021"/>
      <c r="E45" s="1021"/>
      <c r="F45" s="1021"/>
      <c r="G45" s="1021"/>
      <c r="H45" s="1021"/>
      <c r="I45" s="1021"/>
      <c r="J45" s="1021"/>
    </row>
    <row r="47" spans="1:10" ht="12.75">
      <c r="A47" s="1021"/>
      <c r="B47" s="1021"/>
      <c r="C47" s="1021"/>
      <c r="D47" s="1021"/>
      <c r="E47" s="1021"/>
      <c r="F47" s="1021"/>
      <c r="G47" s="1021"/>
      <c r="H47" s="1021"/>
      <c r="I47" s="1021"/>
      <c r="J47" s="1021"/>
    </row>
  </sheetData>
  <sheetProtection/>
  <mergeCells count="15">
    <mergeCell ref="E1:I1"/>
    <mergeCell ref="A3:J3"/>
    <mergeCell ref="A5:J5"/>
    <mergeCell ref="A8:B8"/>
    <mergeCell ref="H8:J8"/>
    <mergeCell ref="I39:J39"/>
    <mergeCell ref="A45:J45"/>
    <mergeCell ref="A47:J47"/>
    <mergeCell ref="A9:A10"/>
    <mergeCell ref="B9:B10"/>
    <mergeCell ref="C9:F9"/>
    <mergeCell ref="G9:J9"/>
    <mergeCell ref="I38:J38"/>
    <mergeCell ref="A36:H36"/>
    <mergeCell ref="C12:J34"/>
  </mergeCells>
  <printOptions horizontalCentered="1"/>
  <pageMargins left="0.7086614173228347" right="0.47" top="0.2362204724409449" bottom="0" header="0.31496062992125984" footer="0.31496062992125984"/>
  <pageSetup fitToHeight="1" fitToWidth="1"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2"/>
  <sheetViews>
    <sheetView view="pageBreakPreview" zoomScaleSheetLayoutView="100" zoomScalePageLayoutView="0" workbookViewId="0" topLeftCell="A4">
      <selection activeCell="H21" sqref="H21"/>
    </sheetView>
  </sheetViews>
  <sheetFormatPr defaultColWidth="9.140625" defaultRowHeight="12.75"/>
  <cols>
    <col min="1" max="1" width="6.7109375" style="13" customWidth="1"/>
    <col min="2" max="2" width="18.28125" style="13" customWidth="1"/>
    <col min="3" max="3" width="12.00390625" style="96" customWidth="1"/>
    <col min="4" max="4" width="10.421875" style="96" customWidth="1"/>
    <col min="5" max="5" width="10.140625" style="96" customWidth="1"/>
    <col min="6" max="6" width="13.00390625" style="96" customWidth="1"/>
    <col min="7" max="7" width="15.140625" style="96" customWidth="1"/>
    <col min="8" max="8" width="12.421875" style="96" customWidth="1"/>
    <col min="9" max="9" width="12.140625" style="96" customWidth="1"/>
    <col min="10" max="10" width="11.7109375" style="96" customWidth="1"/>
    <col min="11" max="11" width="12.00390625" style="96" customWidth="1"/>
    <col min="12" max="12" width="14.140625" style="96" customWidth="1"/>
    <col min="13" max="16384" width="9.140625" style="13" customWidth="1"/>
  </cols>
  <sheetData>
    <row r="1" spans="3:13" ht="12.75">
      <c r="C1" s="122"/>
      <c r="D1" s="1"/>
      <c r="E1" s="1"/>
      <c r="F1" s="1"/>
      <c r="G1" s="1"/>
      <c r="H1" s="1"/>
      <c r="I1" s="1"/>
      <c r="J1" s="1"/>
      <c r="K1" s="1"/>
      <c r="L1" s="1037"/>
      <c r="M1" s="1037"/>
    </row>
    <row r="2" spans="2:13" ht="15.75">
      <c r="B2" s="37"/>
      <c r="C2" s="218"/>
      <c r="D2" s="218"/>
      <c r="E2" s="218"/>
      <c r="F2" s="32" t="s">
        <v>0</v>
      </c>
      <c r="G2" s="218"/>
      <c r="H2" s="218"/>
      <c r="I2" s="218"/>
      <c r="J2" s="218"/>
      <c r="K2" s="980" t="s">
        <v>59</v>
      </c>
      <c r="L2" s="980"/>
      <c r="M2" s="37"/>
    </row>
    <row r="3" spans="1:13" ht="20.25">
      <c r="A3" s="1033" t="s">
        <v>684</v>
      </c>
      <c r="B3" s="1033"/>
      <c r="C3" s="1033"/>
      <c r="D3" s="1033"/>
      <c r="E3" s="1033"/>
      <c r="F3" s="1033"/>
      <c r="G3" s="1033"/>
      <c r="H3" s="1033"/>
      <c r="I3" s="1033"/>
      <c r="J3" s="1033"/>
      <c r="K3" s="1033"/>
      <c r="L3" s="1033"/>
      <c r="M3" s="36"/>
    </row>
    <row r="4" spans="3:12" ht="10.5" customHeight="1"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9.5" customHeight="1">
      <c r="A5" s="1011" t="s">
        <v>737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</row>
    <row r="6" spans="1:12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976" t="s">
        <v>861</v>
      </c>
      <c r="B7" s="976"/>
      <c r="F7" s="1034" t="s">
        <v>16</v>
      </c>
      <c r="G7" s="1034"/>
      <c r="H7" s="1034"/>
      <c r="I7" s="1034"/>
      <c r="J7" s="1034"/>
      <c r="K7" s="1034"/>
      <c r="L7" s="1034"/>
    </row>
    <row r="8" spans="1:12" ht="12.75">
      <c r="A8" s="12"/>
      <c r="F8" s="9"/>
      <c r="G8" s="95"/>
      <c r="H8" s="95"/>
      <c r="I8" s="1005" t="s">
        <v>763</v>
      </c>
      <c r="J8" s="1005"/>
      <c r="K8" s="1005"/>
      <c r="L8" s="1005"/>
    </row>
    <row r="9" spans="1:12" s="12" customFormat="1" ht="12.75">
      <c r="A9" s="974" t="s">
        <v>2</v>
      </c>
      <c r="B9" s="974" t="s">
        <v>3</v>
      </c>
      <c r="C9" s="1035" t="s">
        <v>17</v>
      </c>
      <c r="D9" s="1036"/>
      <c r="E9" s="1036"/>
      <c r="F9" s="1036"/>
      <c r="G9" s="1036"/>
      <c r="H9" s="1035" t="s">
        <v>38</v>
      </c>
      <c r="I9" s="1036"/>
      <c r="J9" s="1036"/>
      <c r="K9" s="1036"/>
      <c r="L9" s="1036"/>
    </row>
    <row r="10" spans="1:12" s="12" customFormat="1" ht="77.25" customHeight="1">
      <c r="A10" s="974"/>
      <c r="B10" s="974"/>
      <c r="C10" s="3" t="s">
        <v>738</v>
      </c>
      <c r="D10" s="3" t="s">
        <v>768</v>
      </c>
      <c r="E10" s="3" t="s">
        <v>66</v>
      </c>
      <c r="F10" s="3" t="s">
        <v>67</v>
      </c>
      <c r="G10" s="3" t="s">
        <v>645</v>
      </c>
      <c r="H10" s="3" t="s">
        <v>738</v>
      </c>
      <c r="I10" s="3" t="s">
        <v>768</v>
      </c>
      <c r="J10" s="3" t="s">
        <v>66</v>
      </c>
      <c r="K10" s="3" t="s">
        <v>67</v>
      </c>
      <c r="L10" s="3" t="s">
        <v>646</v>
      </c>
    </row>
    <row r="11" spans="1:12" s="12" customFormat="1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4.25">
      <c r="A12" s="15">
        <v>1</v>
      </c>
      <c r="B12" s="16" t="s">
        <v>866</v>
      </c>
      <c r="C12" s="290">
        <f>1060.72+42.75</f>
        <v>1103.47</v>
      </c>
      <c r="D12" s="290">
        <v>212.30000000000018</v>
      </c>
      <c r="E12" s="290">
        <v>921.25</v>
      </c>
      <c r="F12" s="290">
        <v>932.8299999999999</v>
      </c>
      <c r="G12" s="290">
        <f>D12+E12-F12</f>
        <v>200.72000000000025</v>
      </c>
      <c r="H12" s="291">
        <v>1103.47</v>
      </c>
      <c r="I12" s="291">
        <v>227.14999999999986</v>
      </c>
      <c r="J12" s="291">
        <v>941</v>
      </c>
      <c r="K12" s="291">
        <v>979.8299999999999</v>
      </c>
      <c r="L12" s="290">
        <f>I12+J12-K12</f>
        <v>188.31999999999994</v>
      </c>
    </row>
    <row r="13" spans="1:12" ht="14.25">
      <c r="A13" s="15">
        <v>2</v>
      </c>
      <c r="B13" s="16" t="s">
        <v>884</v>
      </c>
      <c r="C13" s="290">
        <v>214.28</v>
      </c>
      <c r="D13" s="290">
        <v>6.24</v>
      </c>
      <c r="E13" s="290">
        <v>208.03</v>
      </c>
      <c r="F13" s="290">
        <v>194.171</v>
      </c>
      <c r="G13" s="290">
        <f aca="true" t="shared" si="0" ref="G13:G33">D13+E13-F13</f>
        <v>20.099000000000018</v>
      </c>
      <c r="H13" s="291">
        <v>214.28</v>
      </c>
      <c r="I13" s="291">
        <v>4.41</v>
      </c>
      <c r="J13" s="291">
        <v>207</v>
      </c>
      <c r="K13" s="291">
        <v>201.54</v>
      </c>
      <c r="L13" s="290">
        <f aca="true" t="shared" si="1" ref="L13:L33">I13+J13-K13</f>
        <v>9.870000000000005</v>
      </c>
    </row>
    <row r="14" spans="1:12" ht="14.25">
      <c r="A14" s="15">
        <v>3</v>
      </c>
      <c r="B14" s="16" t="s">
        <v>867</v>
      </c>
      <c r="C14" s="290">
        <v>517.65</v>
      </c>
      <c r="D14" s="290">
        <v>8.67</v>
      </c>
      <c r="E14" s="290">
        <v>425</v>
      </c>
      <c r="F14" s="290">
        <v>484.0899999999999</v>
      </c>
      <c r="G14" s="290">
        <f t="shared" si="0"/>
        <v>-50.4199999999999</v>
      </c>
      <c r="H14" s="291">
        <v>517.65</v>
      </c>
      <c r="I14" s="291">
        <v>84.69999999999999</v>
      </c>
      <c r="J14" s="291">
        <v>450</v>
      </c>
      <c r="K14" s="291">
        <v>484.05999999999995</v>
      </c>
      <c r="L14" s="290">
        <f t="shared" si="1"/>
        <v>50.6400000000001</v>
      </c>
    </row>
    <row r="15" spans="1:12" ht="14.25">
      <c r="A15" s="15">
        <v>4</v>
      </c>
      <c r="B15" s="16" t="s">
        <v>868</v>
      </c>
      <c r="C15" s="290">
        <v>270.02</v>
      </c>
      <c r="D15" s="290">
        <v>74.96</v>
      </c>
      <c r="E15" s="290">
        <v>247</v>
      </c>
      <c r="F15" s="290">
        <v>258.11400000000003</v>
      </c>
      <c r="G15" s="290">
        <f t="shared" si="0"/>
        <v>63.84599999999995</v>
      </c>
      <c r="H15" s="291">
        <v>270.02</v>
      </c>
      <c r="I15" s="291">
        <v>48.05</v>
      </c>
      <c r="J15" s="291">
        <v>265</v>
      </c>
      <c r="K15" s="291">
        <v>262.94</v>
      </c>
      <c r="L15" s="290">
        <f t="shared" si="1"/>
        <v>50.110000000000014</v>
      </c>
    </row>
    <row r="16" spans="1:12" ht="14.25">
      <c r="A16" s="15">
        <v>5</v>
      </c>
      <c r="B16" s="16" t="s">
        <v>869</v>
      </c>
      <c r="C16" s="290">
        <v>232.93</v>
      </c>
      <c r="D16" s="290">
        <v>1.28</v>
      </c>
      <c r="E16" s="290">
        <v>213.6</v>
      </c>
      <c r="F16" s="290">
        <v>204.34</v>
      </c>
      <c r="G16" s="290">
        <f t="shared" si="0"/>
        <v>10.539999999999992</v>
      </c>
      <c r="H16" s="291">
        <v>232.93</v>
      </c>
      <c r="I16" s="291">
        <v>-4.62</v>
      </c>
      <c r="J16" s="291">
        <v>225.6</v>
      </c>
      <c r="K16" s="291">
        <v>208.04999999999998</v>
      </c>
      <c r="L16" s="290">
        <f t="shared" si="1"/>
        <v>12.930000000000007</v>
      </c>
    </row>
    <row r="17" spans="1:12" ht="14.25">
      <c r="A17" s="15">
        <v>6</v>
      </c>
      <c r="B17" s="16" t="s">
        <v>870</v>
      </c>
      <c r="C17" s="290">
        <v>578.26</v>
      </c>
      <c r="D17" s="290">
        <v>34.45</v>
      </c>
      <c r="E17" s="290">
        <v>544</v>
      </c>
      <c r="F17" s="290">
        <v>518.15</v>
      </c>
      <c r="G17" s="290">
        <f t="shared" si="0"/>
        <v>60.30000000000007</v>
      </c>
      <c r="H17" s="291">
        <v>578.26</v>
      </c>
      <c r="I17" s="291">
        <v>13.75</v>
      </c>
      <c r="J17" s="291">
        <v>553</v>
      </c>
      <c r="K17" s="291">
        <v>530.22</v>
      </c>
      <c r="L17" s="290">
        <f t="shared" si="1"/>
        <v>36.52999999999997</v>
      </c>
    </row>
    <row r="18" spans="1:12" ht="14.25">
      <c r="A18" s="15">
        <v>7</v>
      </c>
      <c r="B18" s="16" t="s">
        <v>871</v>
      </c>
      <c r="C18" s="290">
        <v>504.49</v>
      </c>
      <c r="D18" s="290">
        <v>25.060000000000002</v>
      </c>
      <c r="E18" s="290">
        <v>463</v>
      </c>
      <c r="F18" s="290">
        <v>457.80000000000007</v>
      </c>
      <c r="G18" s="290">
        <f t="shared" si="0"/>
        <v>30.259999999999934</v>
      </c>
      <c r="H18" s="291">
        <v>504.49</v>
      </c>
      <c r="I18" s="291">
        <v>39.94999999999999</v>
      </c>
      <c r="J18" s="291">
        <v>448</v>
      </c>
      <c r="K18" s="291">
        <v>478.49</v>
      </c>
      <c r="L18" s="290">
        <f t="shared" si="1"/>
        <v>9.45999999999998</v>
      </c>
    </row>
    <row r="19" spans="1:12" ht="14.25">
      <c r="A19" s="15">
        <v>8</v>
      </c>
      <c r="B19" s="16" t="s">
        <v>872</v>
      </c>
      <c r="C19" s="290">
        <v>600.77</v>
      </c>
      <c r="D19" s="290">
        <v>94.90999999999997</v>
      </c>
      <c r="E19" s="290">
        <v>566</v>
      </c>
      <c r="F19" s="290">
        <v>503.19999999999993</v>
      </c>
      <c r="G19" s="290">
        <f t="shared" si="0"/>
        <v>157.71000000000004</v>
      </c>
      <c r="H19" s="291">
        <v>600.77</v>
      </c>
      <c r="I19" s="291">
        <v>29.08</v>
      </c>
      <c r="J19" s="291">
        <v>575</v>
      </c>
      <c r="K19" s="291">
        <v>525.89</v>
      </c>
      <c r="L19" s="290">
        <f t="shared" si="1"/>
        <v>78.19000000000005</v>
      </c>
    </row>
    <row r="20" spans="1:12" ht="14.25">
      <c r="A20" s="15">
        <v>9</v>
      </c>
      <c r="B20" s="16" t="s">
        <v>873</v>
      </c>
      <c r="C20" s="290">
        <v>180.3</v>
      </c>
      <c r="D20" s="290">
        <v>23.160000000000025</v>
      </c>
      <c r="E20" s="290">
        <v>154</v>
      </c>
      <c r="F20" s="290">
        <v>157.94</v>
      </c>
      <c r="G20" s="290">
        <f t="shared" si="0"/>
        <v>19.220000000000027</v>
      </c>
      <c r="H20" s="291">
        <v>180.3</v>
      </c>
      <c r="I20" s="291">
        <v>19.710000000000008</v>
      </c>
      <c r="J20" s="291">
        <v>146</v>
      </c>
      <c r="K20" s="291">
        <v>158.89999999999998</v>
      </c>
      <c r="L20" s="290">
        <f t="shared" si="1"/>
        <v>6.810000000000031</v>
      </c>
    </row>
    <row r="21" spans="1:12" ht="14.25">
      <c r="A21" s="15">
        <v>10</v>
      </c>
      <c r="B21" s="16" t="s">
        <v>874</v>
      </c>
      <c r="C21" s="290">
        <v>609.63</v>
      </c>
      <c r="D21" s="290">
        <v>109.28</v>
      </c>
      <c r="E21" s="290">
        <v>485</v>
      </c>
      <c r="F21" s="290">
        <v>516.154</v>
      </c>
      <c r="G21" s="290">
        <f t="shared" si="0"/>
        <v>78.12599999999998</v>
      </c>
      <c r="H21" s="291">
        <v>609.63</v>
      </c>
      <c r="I21" s="291">
        <v>45.08</v>
      </c>
      <c r="J21" s="291">
        <v>527</v>
      </c>
      <c r="K21" s="291">
        <v>535.1200000000001</v>
      </c>
      <c r="L21" s="290">
        <f t="shared" si="1"/>
        <v>36.95999999999992</v>
      </c>
    </row>
    <row r="22" spans="1:12" ht="14.25">
      <c r="A22" s="15">
        <v>11</v>
      </c>
      <c r="B22" s="16" t="s">
        <v>875</v>
      </c>
      <c r="C22" s="290">
        <f>750.07+30.38</f>
        <v>780.45</v>
      </c>
      <c r="D22" s="290">
        <v>81.3</v>
      </c>
      <c r="E22" s="290">
        <v>673</v>
      </c>
      <c r="F22" s="290">
        <v>655.674</v>
      </c>
      <c r="G22" s="290">
        <f t="shared" si="0"/>
        <v>98.62599999999998</v>
      </c>
      <c r="H22" s="291">
        <v>780.45</v>
      </c>
      <c r="I22" s="291">
        <v>15.67</v>
      </c>
      <c r="J22" s="291">
        <v>710</v>
      </c>
      <c r="K22" s="291">
        <v>668.26</v>
      </c>
      <c r="L22" s="290">
        <f t="shared" si="1"/>
        <v>57.40999999999997</v>
      </c>
    </row>
    <row r="23" spans="1:12" ht="14.25">
      <c r="A23" s="15">
        <v>12</v>
      </c>
      <c r="B23" s="16" t="s">
        <v>876</v>
      </c>
      <c r="C23" s="290">
        <v>311.64</v>
      </c>
      <c r="D23" s="290">
        <v>47.77999999999997</v>
      </c>
      <c r="E23" s="290">
        <v>275</v>
      </c>
      <c r="F23" s="290">
        <v>290.86000000000007</v>
      </c>
      <c r="G23" s="290">
        <f t="shared" si="0"/>
        <v>31.919999999999902</v>
      </c>
      <c r="H23" s="291">
        <v>311.64</v>
      </c>
      <c r="I23" s="291">
        <v>24.980000000000018</v>
      </c>
      <c r="J23" s="291">
        <v>292</v>
      </c>
      <c r="K23" s="291">
        <v>294.80999999999995</v>
      </c>
      <c r="L23" s="290">
        <f t="shared" si="1"/>
        <v>22.170000000000073</v>
      </c>
    </row>
    <row r="24" spans="1:12" ht="14.25">
      <c r="A24" s="15">
        <v>13</v>
      </c>
      <c r="B24" s="16" t="s">
        <v>877</v>
      </c>
      <c r="C24" s="290">
        <f>1073.19+34.88</f>
        <v>1108.0700000000002</v>
      </c>
      <c r="D24" s="290">
        <v>206.46</v>
      </c>
      <c r="E24" s="290">
        <v>843.1</v>
      </c>
      <c r="F24" s="290">
        <v>949.0999999999999</v>
      </c>
      <c r="G24" s="290">
        <f t="shared" si="0"/>
        <v>100.46000000000004</v>
      </c>
      <c r="H24" s="291">
        <v>1108.0700000000002</v>
      </c>
      <c r="I24" s="291">
        <v>85.3</v>
      </c>
      <c r="J24" s="291">
        <v>967.62</v>
      </c>
      <c r="K24" s="291">
        <v>986.3</v>
      </c>
      <c r="L24" s="290">
        <f t="shared" si="1"/>
        <v>66.62000000000012</v>
      </c>
    </row>
    <row r="25" spans="1:12" ht="14.25">
      <c r="A25" s="15">
        <v>14</v>
      </c>
      <c r="B25" s="16" t="s">
        <v>878</v>
      </c>
      <c r="C25" s="290">
        <v>351.71</v>
      </c>
      <c r="D25" s="290">
        <v>21.730000000000018</v>
      </c>
      <c r="E25" s="290">
        <v>310</v>
      </c>
      <c r="F25" s="290">
        <v>320.26</v>
      </c>
      <c r="G25" s="290">
        <f t="shared" si="0"/>
        <v>11.470000000000027</v>
      </c>
      <c r="H25" s="291">
        <v>351.71</v>
      </c>
      <c r="I25" s="291">
        <v>0.89</v>
      </c>
      <c r="J25" s="291">
        <v>316</v>
      </c>
      <c r="K25" s="291">
        <v>328.88999999999993</v>
      </c>
      <c r="L25" s="290">
        <f t="shared" si="1"/>
        <v>-11.999999999999943</v>
      </c>
    </row>
    <row r="26" spans="1:12" ht="14.25">
      <c r="A26" s="15">
        <v>15</v>
      </c>
      <c r="B26" s="16" t="s">
        <v>879</v>
      </c>
      <c r="C26" s="290">
        <v>424.7</v>
      </c>
      <c r="D26" s="290">
        <v>38.88</v>
      </c>
      <c r="E26" s="290">
        <v>375</v>
      </c>
      <c r="F26" s="290">
        <v>376.6632</v>
      </c>
      <c r="G26" s="290">
        <f t="shared" si="0"/>
        <v>37.21679999999998</v>
      </c>
      <c r="H26" s="291">
        <v>424.7</v>
      </c>
      <c r="I26" s="291">
        <v>22.93</v>
      </c>
      <c r="J26" s="291">
        <v>390</v>
      </c>
      <c r="K26" s="291">
        <v>384.6</v>
      </c>
      <c r="L26" s="290">
        <f t="shared" si="1"/>
        <v>28.329999999999984</v>
      </c>
    </row>
    <row r="27" spans="1:12" ht="14.25">
      <c r="A27" s="15">
        <v>16</v>
      </c>
      <c r="B27" s="16" t="s">
        <v>885</v>
      </c>
      <c r="C27" s="290">
        <v>390.63</v>
      </c>
      <c r="D27" s="290">
        <v>37.24000000000001</v>
      </c>
      <c r="E27" s="290">
        <v>352.1</v>
      </c>
      <c r="F27" s="290">
        <v>357.07</v>
      </c>
      <c r="G27" s="290">
        <f t="shared" si="0"/>
        <v>32.27000000000004</v>
      </c>
      <c r="H27" s="291">
        <v>390.63</v>
      </c>
      <c r="I27" s="291">
        <v>37</v>
      </c>
      <c r="J27" s="291">
        <v>350</v>
      </c>
      <c r="K27" s="291">
        <v>367.38</v>
      </c>
      <c r="L27" s="290">
        <f t="shared" si="1"/>
        <v>19.620000000000005</v>
      </c>
    </row>
    <row r="28" spans="1:12" ht="14.25">
      <c r="A28" s="15">
        <v>17</v>
      </c>
      <c r="B28" s="16" t="s">
        <v>880</v>
      </c>
      <c r="C28" s="290">
        <v>267.11</v>
      </c>
      <c r="D28" s="290">
        <v>4.32</v>
      </c>
      <c r="E28" s="290">
        <v>240</v>
      </c>
      <c r="F28" s="290">
        <v>231.52000000000004</v>
      </c>
      <c r="G28" s="290">
        <f t="shared" si="0"/>
        <v>12.799999999999955</v>
      </c>
      <c r="H28" s="291">
        <v>267.11</v>
      </c>
      <c r="I28" s="291">
        <v>1.48</v>
      </c>
      <c r="J28" s="291">
        <v>257</v>
      </c>
      <c r="K28" s="291">
        <v>234.67</v>
      </c>
      <c r="L28" s="290">
        <f t="shared" si="1"/>
        <v>23.81000000000003</v>
      </c>
    </row>
    <row r="29" spans="1:12" ht="14.25">
      <c r="A29" s="15">
        <v>18</v>
      </c>
      <c r="B29" s="16" t="s">
        <v>881</v>
      </c>
      <c r="C29" s="290">
        <v>742.65</v>
      </c>
      <c r="D29" s="290">
        <v>72.29</v>
      </c>
      <c r="E29" s="290">
        <v>635</v>
      </c>
      <c r="F29" s="290">
        <v>648.472</v>
      </c>
      <c r="G29" s="290">
        <f t="shared" si="0"/>
        <v>58.817999999999984</v>
      </c>
      <c r="H29" s="291">
        <v>742.65</v>
      </c>
      <c r="I29" s="291">
        <v>42.99</v>
      </c>
      <c r="J29" s="291">
        <v>683</v>
      </c>
      <c r="K29" s="291">
        <v>643.25</v>
      </c>
      <c r="L29" s="290">
        <f t="shared" si="1"/>
        <v>82.74000000000001</v>
      </c>
    </row>
    <row r="30" spans="1:12" ht="14.25">
      <c r="A30" s="15">
        <v>19</v>
      </c>
      <c r="B30" s="16" t="s">
        <v>886</v>
      </c>
      <c r="C30" s="290">
        <v>283.38</v>
      </c>
      <c r="D30" s="290">
        <v>54.38999999999996</v>
      </c>
      <c r="E30" s="290">
        <v>275</v>
      </c>
      <c r="F30" s="290">
        <v>254.69</v>
      </c>
      <c r="G30" s="290">
        <f t="shared" si="0"/>
        <v>74.69999999999999</v>
      </c>
      <c r="H30" s="291">
        <v>283.38</v>
      </c>
      <c r="I30" s="291">
        <v>17.52000000000004</v>
      </c>
      <c r="J30" s="291">
        <v>286.87</v>
      </c>
      <c r="K30" s="291">
        <v>253.93</v>
      </c>
      <c r="L30" s="290">
        <f t="shared" si="1"/>
        <v>50.460000000000036</v>
      </c>
    </row>
    <row r="31" spans="1:12" ht="14.25">
      <c r="A31" s="15">
        <v>20</v>
      </c>
      <c r="B31" s="16" t="s">
        <v>882</v>
      </c>
      <c r="C31" s="290">
        <v>631.72</v>
      </c>
      <c r="D31" s="290">
        <v>116.01999999999998</v>
      </c>
      <c r="E31" s="290">
        <v>515</v>
      </c>
      <c r="F31" s="290">
        <v>544.97</v>
      </c>
      <c r="G31" s="290">
        <f t="shared" si="0"/>
        <v>86.04999999999995</v>
      </c>
      <c r="H31" s="291">
        <v>631.72</v>
      </c>
      <c r="I31" s="291">
        <v>191.58999999999992</v>
      </c>
      <c r="J31" s="291">
        <v>540</v>
      </c>
      <c r="K31" s="291">
        <v>577.02</v>
      </c>
      <c r="L31" s="290">
        <f t="shared" si="1"/>
        <v>154.56999999999994</v>
      </c>
    </row>
    <row r="32" spans="1:12" ht="14.25">
      <c r="A32" s="15">
        <v>21</v>
      </c>
      <c r="B32" s="16" t="s">
        <v>887</v>
      </c>
      <c r="C32" s="290">
        <v>379.44</v>
      </c>
      <c r="D32" s="290">
        <v>28.48</v>
      </c>
      <c r="E32" s="290">
        <v>384.13</v>
      </c>
      <c r="F32" s="290">
        <v>349.229</v>
      </c>
      <c r="G32" s="290">
        <f t="shared" si="0"/>
        <v>63.38100000000003</v>
      </c>
      <c r="H32" s="291">
        <v>379.44</v>
      </c>
      <c r="I32" s="291">
        <v>-36.5</v>
      </c>
      <c r="J32" s="291">
        <v>367</v>
      </c>
      <c r="K32" s="291">
        <v>353.38000000000005</v>
      </c>
      <c r="L32" s="290">
        <f t="shared" si="1"/>
        <v>-22.880000000000052</v>
      </c>
    </row>
    <row r="33" spans="1:12" ht="14.25">
      <c r="A33" s="15">
        <v>22</v>
      </c>
      <c r="B33" s="16" t="s">
        <v>883</v>
      </c>
      <c r="C33" s="290">
        <v>539.41</v>
      </c>
      <c r="D33" s="290">
        <v>85.11000000000001</v>
      </c>
      <c r="E33" s="290">
        <v>455.26</v>
      </c>
      <c r="F33" s="290">
        <v>480.47999999999996</v>
      </c>
      <c r="G33" s="290">
        <f t="shared" si="0"/>
        <v>59.89000000000004</v>
      </c>
      <c r="H33" s="291">
        <v>539.41</v>
      </c>
      <c r="I33" s="291">
        <v>12.629999999999995</v>
      </c>
      <c r="J33" s="291">
        <v>523</v>
      </c>
      <c r="K33" s="291">
        <v>486.15</v>
      </c>
      <c r="L33" s="290">
        <f t="shared" si="1"/>
        <v>49.48000000000002</v>
      </c>
    </row>
    <row r="34" spans="1:12" s="12" customFormat="1" ht="12.75">
      <c r="A34" s="2"/>
      <c r="B34" s="23" t="s">
        <v>15</v>
      </c>
      <c r="C34" s="276">
        <f>SUM(C12:C33)</f>
        <v>11022.709999999997</v>
      </c>
      <c r="D34" s="276">
        <f aca="true" t="shared" si="2" ref="D34:L34">SUM(D12:D33)</f>
        <v>1384.31</v>
      </c>
      <c r="E34" s="276">
        <f t="shared" si="2"/>
        <v>9559.470000000001</v>
      </c>
      <c r="F34" s="276">
        <f t="shared" si="2"/>
        <v>9685.777199999999</v>
      </c>
      <c r="G34" s="276">
        <f t="shared" si="2"/>
        <v>1258.0028000000002</v>
      </c>
      <c r="H34" s="276">
        <f t="shared" si="2"/>
        <v>11022.709999999997</v>
      </c>
      <c r="I34" s="276">
        <f t="shared" si="2"/>
        <v>923.7399999999997</v>
      </c>
      <c r="J34" s="276">
        <f t="shared" si="2"/>
        <v>10020.090000000002</v>
      </c>
      <c r="K34" s="276">
        <f t="shared" si="2"/>
        <v>9943.68</v>
      </c>
      <c r="L34" s="276">
        <f t="shared" si="2"/>
        <v>1000.1500000000001</v>
      </c>
    </row>
    <row r="35" spans="1:12" ht="12.75">
      <c r="A35" s="17" t="s">
        <v>647</v>
      </c>
      <c r="B35" s="18"/>
      <c r="C35" s="267"/>
      <c r="D35" s="267"/>
      <c r="E35" s="267"/>
      <c r="F35" s="267"/>
      <c r="G35" s="267"/>
      <c r="H35" s="267"/>
      <c r="I35" s="267"/>
      <c r="J35" s="267"/>
      <c r="K35" s="267"/>
      <c r="L35" s="267"/>
    </row>
    <row r="36" spans="1:12" ht="15.75" customHeight="1">
      <c r="A36" s="12"/>
      <c r="B36" s="12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" customHeight="1">
      <c r="A37" s="64"/>
      <c r="B37" s="64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1:12" ht="12.75">
      <c r="A38" s="64"/>
      <c r="B38" s="64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1:12" ht="15.75">
      <c r="A39" s="64"/>
      <c r="B39" s="64"/>
      <c r="C39" s="93"/>
      <c r="D39" s="93"/>
      <c r="E39" s="93"/>
      <c r="F39" s="93"/>
      <c r="G39" s="93"/>
      <c r="H39" s="93"/>
      <c r="I39" s="93"/>
      <c r="J39" s="1023" t="s">
        <v>862</v>
      </c>
      <c r="K39" s="1023"/>
      <c r="L39" s="1023"/>
    </row>
    <row r="40" spans="1:12" ht="15.75">
      <c r="A40" s="12" t="s">
        <v>18</v>
      </c>
      <c r="B40" s="12"/>
      <c r="C40" s="1"/>
      <c r="D40" s="1"/>
      <c r="E40" s="1"/>
      <c r="F40" s="1"/>
      <c r="J40" s="1010" t="s">
        <v>864</v>
      </c>
      <c r="K40" s="1010"/>
      <c r="L40" s="1010"/>
    </row>
    <row r="41" ht="12.75">
      <c r="A41" s="12"/>
    </row>
    <row r="42" spans="1:12" ht="12.75">
      <c r="A42" s="1007"/>
      <c r="B42" s="1007"/>
      <c r="C42" s="1007"/>
      <c r="D42" s="1007"/>
      <c r="E42" s="1007"/>
      <c r="F42" s="1007"/>
      <c r="G42" s="1007"/>
      <c r="H42" s="1007"/>
      <c r="I42" s="1007"/>
      <c r="J42" s="1007"/>
      <c r="K42" s="1007"/>
      <c r="L42" s="1007"/>
    </row>
  </sheetData>
  <sheetProtection/>
  <mergeCells count="14">
    <mergeCell ref="L1:M1"/>
    <mergeCell ref="A3:L3"/>
    <mergeCell ref="A5:L5"/>
    <mergeCell ref="A7:B7"/>
    <mergeCell ref="J39:L39"/>
    <mergeCell ref="K2:L2"/>
    <mergeCell ref="A42:L42"/>
    <mergeCell ref="F7:L7"/>
    <mergeCell ref="A9:A10"/>
    <mergeCell ref="B9:B10"/>
    <mergeCell ref="J40:L40"/>
    <mergeCell ref="C9:G9"/>
    <mergeCell ref="H9:L9"/>
    <mergeCell ref="I8:L8"/>
  </mergeCells>
  <printOptions horizontalCentered="1"/>
  <pageMargins left="0.53" right="0.42" top="0.2362204724409449" bottom="0" header="0.31496062992125984" footer="0.31496062992125984"/>
  <pageSetup fitToHeight="1" fitToWidth="1" horizontalDpi="600" verticalDpi="600" orientation="landscape" paperSize="9" scale="8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zoomScale="120" zoomScaleSheetLayoutView="120" zoomScalePageLayoutView="0" workbookViewId="0" topLeftCell="A1">
      <selection activeCell="C19" sqref="C19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14.57421875" style="0" customWidth="1"/>
  </cols>
  <sheetData>
    <row r="1" spans="1:7" ht="21.75" customHeight="1">
      <c r="A1" s="836" t="s">
        <v>539</v>
      </c>
      <c r="B1" s="836"/>
      <c r="C1" s="836"/>
      <c r="D1" s="836"/>
      <c r="E1" s="186"/>
      <c r="F1" s="186"/>
      <c r="G1" s="186"/>
    </row>
    <row r="2" spans="1:3" ht="12.75">
      <c r="A2" s="2" t="s">
        <v>70</v>
      </c>
      <c r="B2" s="2" t="s">
        <v>540</v>
      </c>
      <c r="C2" s="2" t="s">
        <v>541</v>
      </c>
    </row>
    <row r="3" spans="1:3" ht="12.75">
      <c r="A3" s="6">
        <v>1</v>
      </c>
      <c r="B3" s="187" t="s">
        <v>542</v>
      </c>
      <c r="C3" s="187" t="s">
        <v>699</v>
      </c>
    </row>
    <row r="4" spans="1:3" ht="12.75">
      <c r="A4" s="6">
        <v>2</v>
      </c>
      <c r="B4" s="187" t="s">
        <v>543</v>
      </c>
      <c r="C4" s="187" t="s">
        <v>700</v>
      </c>
    </row>
    <row r="5" spans="1:3" ht="12.75">
      <c r="A5" s="6">
        <v>3</v>
      </c>
      <c r="B5" s="187" t="s">
        <v>544</v>
      </c>
      <c r="C5" s="187" t="s">
        <v>822</v>
      </c>
    </row>
    <row r="6" spans="1:3" ht="12.75">
      <c r="A6" s="6">
        <v>4</v>
      </c>
      <c r="B6" s="187" t="s">
        <v>545</v>
      </c>
      <c r="C6" s="187" t="s">
        <v>701</v>
      </c>
    </row>
    <row r="7" spans="1:3" ht="12.75">
      <c r="A7" s="6">
        <v>5</v>
      </c>
      <c r="B7" s="187" t="s">
        <v>546</v>
      </c>
      <c r="C7" s="187" t="s">
        <v>702</v>
      </c>
    </row>
    <row r="8" spans="1:3" ht="12.75">
      <c r="A8" s="6">
        <v>6</v>
      </c>
      <c r="B8" s="187" t="s">
        <v>547</v>
      </c>
      <c r="C8" s="187" t="s">
        <v>703</v>
      </c>
    </row>
    <row r="9" spans="1:3" ht="12.75">
      <c r="A9" s="6">
        <v>7</v>
      </c>
      <c r="B9" s="187" t="s">
        <v>548</v>
      </c>
      <c r="C9" s="187" t="s">
        <v>704</v>
      </c>
    </row>
    <row r="10" spans="1:3" ht="12.75">
      <c r="A10" s="6">
        <v>8</v>
      </c>
      <c r="B10" s="187" t="s">
        <v>549</v>
      </c>
      <c r="C10" s="187" t="s">
        <v>705</v>
      </c>
    </row>
    <row r="11" spans="1:3" ht="12.75">
      <c r="A11" s="6">
        <v>9</v>
      </c>
      <c r="B11" s="187" t="s">
        <v>550</v>
      </c>
      <c r="C11" s="187" t="s">
        <v>824</v>
      </c>
    </row>
    <row r="12" spans="1:3" ht="12.75">
      <c r="A12" s="6">
        <v>10</v>
      </c>
      <c r="B12" s="187" t="s">
        <v>667</v>
      </c>
      <c r="C12" s="187" t="s">
        <v>668</v>
      </c>
    </row>
    <row r="13" spans="1:3" ht="12.75">
      <c r="A13" s="6">
        <v>11</v>
      </c>
      <c r="B13" s="187" t="s">
        <v>551</v>
      </c>
      <c r="C13" s="187" t="s">
        <v>706</v>
      </c>
    </row>
    <row r="14" spans="1:3" ht="12.75">
      <c r="A14" s="6">
        <v>12</v>
      </c>
      <c r="B14" s="187" t="s">
        <v>552</v>
      </c>
      <c r="C14" s="187" t="s">
        <v>707</v>
      </c>
    </row>
    <row r="15" spans="1:3" ht="12.75">
      <c r="A15" s="6">
        <v>13</v>
      </c>
      <c r="B15" s="187" t="s">
        <v>553</v>
      </c>
      <c r="C15" s="187" t="s">
        <v>708</v>
      </c>
    </row>
    <row r="16" spans="1:3" ht="12.75">
      <c r="A16" s="6">
        <v>14</v>
      </c>
      <c r="B16" s="187" t="s">
        <v>554</v>
      </c>
      <c r="C16" s="187" t="s">
        <v>709</v>
      </c>
    </row>
    <row r="17" spans="1:3" ht="12.75">
      <c r="A17" s="6">
        <v>15</v>
      </c>
      <c r="B17" s="187" t="s">
        <v>555</v>
      </c>
      <c r="C17" s="187" t="s">
        <v>710</v>
      </c>
    </row>
    <row r="18" spans="1:3" ht="12.75">
      <c r="A18" s="6">
        <v>16</v>
      </c>
      <c r="B18" s="187" t="s">
        <v>556</v>
      </c>
      <c r="C18" s="187" t="s">
        <v>711</v>
      </c>
    </row>
    <row r="19" spans="1:3" ht="12.75">
      <c r="A19" s="6">
        <v>17</v>
      </c>
      <c r="B19" s="187" t="s">
        <v>557</v>
      </c>
      <c r="C19" s="187" t="s">
        <v>712</v>
      </c>
    </row>
    <row r="20" spans="1:3" ht="12.75">
      <c r="A20" s="6">
        <v>18</v>
      </c>
      <c r="B20" s="187" t="s">
        <v>558</v>
      </c>
      <c r="C20" s="187" t="s">
        <v>713</v>
      </c>
    </row>
    <row r="21" spans="1:3" ht="12.75">
      <c r="A21" s="6">
        <v>19</v>
      </c>
      <c r="B21" s="187" t="s">
        <v>559</v>
      </c>
      <c r="C21" s="187" t="s">
        <v>714</v>
      </c>
    </row>
    <row r="22" spans="1:3" ht="12.75">
      <c r="A22" s="6">
        <v>20</v>
      </c>
      <c r="B22" s="187" t="s">
        <v>560</v>
      </c>
      <c r="C22" s="187" t="s">
        <v>715</v>
      </c>
    </row>
    <row r="23" spans="1:3" ht="12.75">
      <c r="A23" s="6">
        <v>21</v>
      </c>
      <c r="B23" s="187" t="s">
        <v>561</v>
      </c>
      <c r="C23" s="187" t="s">
        <v>825</v>
      </c>
    </row>
    <row r="24" spans="1:3" ht="12.75">
      <c r="A24" s="6">
        <v>22</v>
      </c>
      <c r="B24" s="187" t="s">
        <v>562</v>
      </c>
      <c r="C24" s="187" t="s">
        <v>835</v>
      </c>
    </row>
    <row r="25" spans="1:3" ht="12.75">
      <c r="A25" s="6">
        <v>23</v>
      </c>
      <c r="B25" s="187" t="s">
        <v>563</v>
      </c>
      <c r="C25" s="187" t="s">
        <v>836</v>
      </c>
    </row>
    <row r="26" spans="1:3" ht="12.75">
      <c r="A26" s="6">
        <v>24</v>
      </c>
      <c r="B26" s="187" t="s">
        <v>564</v>
      </c>
      <c r="C26" s="187" t="s">
        <v>716</v>
      </c>
    </row>
    <row r="27" spans="1:3" ht="12.75">
      <c r="A27" s="6">
        <v>25</v>
      </c>
      <c r="B27" s="187" t="s">
        <v>565</v>
      </c>
      <c r="C27" s="187" t="s">
        <v>717</v>
      </c>
    </row>
    <row r="28" spans="1:3" ht="12.75">
      <c r="A28" s="6">
        <v>26</v>
      </c>
      <c r="B28" s="187" t="s">
        <v>566</v>
      </c>
      <c r="C28" s="187" t="s">
        <v>718</v>
      </c>
    </row>
    <row r="29" spans="1:3" ht="12.75">
      <c r="A29" s="6">
        <v>27</v>
      </c>
      <c r="B29" s="187" t="s">
        <v>567</v>
      </c>
      <c r="C29" s="187" t="s">
        <v>568</v>
      </c>
    </row>
    <row r="30" spans="1:3" ht="12.75">
      <c r="A30" s="6">
        <v>28</v>
      </c>
      <c r="B30" s="187" t="s">
        <v>569</v>
      </c>
      <c r="C30" s="187" t="s">
        <v>570</v>
      </c>
    </row>
    <row r="31" spans="1:3" ht="12.75">
      <c r="A31" s="6">
        <v>29</v>
      </c>
      <c r="B31" s="187" t="s">
        <v>571</v>
      </c>
      <c r="C31" s="187" t="s">
        <v>572</v>
      </c>
    </row>
    <row r="32" spans="1:3" ht="12.75">
      <c r="A32" s="6">
        <v>30</v>
      </c>
      <c r="B32" s="187" t="s">
        <v>666</v>
      </c>
      <c r="C32" s="187" t="s">
        <v>665</v>
      </c>
    </row>
    <row r="33" spans="1:3" ht="12.75">
      <c r="A33" s="6">
        <v>31</v>
      </c>
      <c r="B33" s="216" t="s">
        <v>858</v>
      </c>
      <c r="C33" s="216" t="s">
        <v>859</v>
      </c>
    </row>
    <row r="34" spans="1:3" ht="12.75">
      <c r="A34" s="6">
        <v>32</v>
      </c>
      <c r="B34" s="187" t="s">
        <v>573</v>
      </c>
      <c r="C34" s="187" t="s">
        <v>574</v>
      </c>
    </row>
    <row r="35" spans="1:3" ht="12.75">
      <c r="A35" s="6">
        <v>33</v>
      </c>
      <c r="B35" s="187" t="s">
        <v>575</v>
      </c>
      <c r="C35" s="187" t="s">
        <v>574</v>
      </c>
    </row>
    <row r="36" spans="1:3" ht="12.75">
      <c r="A36" s="6">
        <v>34</v>
      </c>
      <c r="B36" s="187" t="s">
        <v>576</v>
      </c>
      <c r="C36" s="187" t="s">
        <v>577</v>
      </c>
    </row>
    <row r="37" spans="1:3" ht="12.75">
      <c r="A37" s="6">
        <v>35</v>
      </c>
      <c r="B37" s="187" t="s">
        <v>578</v>
      </c>
      <c r="C37" s="187" t="s">
        <v>579</v>
      </c>
    </row>
    <row r="38" spans="1:3" ht="12.75">
      <c r="A38" s="6">
        <v>36</v>
      </c>
      <c r="B38" s="187" t="s">
        <v>580</v>
      </c>
      <c r="C38" s="187" t="s">
        <v>581</v>
      </c>
    </row>
    <row r="39" spans="1:3" ht="12.75">
      <c r="A39" s="6">
        <v>37</v>
      </c>
      <c r="B39" s="187" t="s">
        <v>582</v>
      </c>
      <c r="C39" s="187" t="s">
        <v>583</v>
      </c>
    </row>
    <row r="40" spans="1:3" ht="12.75">
      <c r="A40" s="6">
        <v>38</v>
      </c>
      <c r="B40" s="187" t="s">
        <v>584</v>
      </c>
      <c r="C40" s="187" t="s">
        <v>585</v>
      </c>
    </row>
    <row r="41" spans="1:3" ht="12.75">
      <c r="A41" s="6">
        <v>39</v>
      </c>
      <c r="B41" s="187" t="s">
        <v>586</v>
      </c>
      <c r="C41" s="187" t="s">
        <v>587</v>
      </c>
    </row>
    <row r="42" spans="1:3" ht="12.75">
      <c r="A42" s="6">
        <v>40</v>
      </c>
      <c r="B42" s="187" t="s">
        <v>588</v>
      </c>
      <c r="C42" s="187" t="s">
        <v>589</v>
      </c>
    </row>
    <row r="43" spans="1:3" ht="12.75">
      <c r="A43" s="6">
        <v>41</v>
      </c>
      <c r="B43" s="187" t="s">
        <v>590</v>
      </c>
      <c r="C43" s="187" t="s">
        <v>719</v>
      </c>
    </row>
    <row r="44" spans="1:3" ht="12.75">
      <c r="A44" s="6">
        <v>42</v>
      </c>
      <c r="B44" s="187" t="s">
        <v>591</v>
      </c>
      <c r="C44" s="187" t="s">
        <v>592</v>
      </c>
    </row>
    <row r="45" spans="1:3" ht="12.75">
      <c r="A45" s="6">
        <v>43</v>
      </c>
      <c r="B45" s="187" t="s">
        <v>593</v>
      </c>
      <c r="C45" s="187" t="s">
        <v>594</v>
      </c>
    </row>
    <row r="46" spans="1:3" ht="12.75">
      <c r="A46" s="6">
        <v>44</v>
      </c>
      <c r="B46" s="187" t="s">
        <v>595</v>
      </c>
      <c r="C46" s="187" t="s">
        <v>596</v>
      </c>
    </row>
    <row r="47" spans="1:3" ht="12.75">
      <c r="A47" s="6">
        <v>45</v>
      </c>
      <c r="B47" s="187" t="s">
        <v>597</v>
      </c>
      <c r="C47" s="187" t="s">
        <v>598</v>
      </c>
    </row>
    <row r="48" spans="1:3" ht="12.75">
      <c r="A48" s="6">
        <v>46</v>
      </c>
      <c r="B48" s="187" t="s">
        <v>599</v>
      </c>
      <c r="C48" s="187" t="s">
        <v>600</v>
      </c>
    </row>
    <row r="49" spans="1:3" ht="12.75">
      <c r="A49" s="6">
        <v>47</v>
      </c>
      <c r="B49" s="187" t="s">
        <v>601</v>
      </c>
      <c r="C49" s="187" t="s">
        <v>720</v>
      </c>
    </row>
    <row r="50" spans="1:3" ht="12.75">
      <c r="A50" s="6">
        <v>48</v>
      </c>
      <c r="B50" s="187" t="s">
        <v>602</v>
      </c>
      <c r="C50" s="187" t="s">
        <v>721</v>
      </c>
    </row>
    <row r="51" spans="1:3" ht="12.75">
      <c r="A51" s="6">
        <v>49</v>
      </c>
      <c r="B51" s="187" t="s">
        <v>603</v>
      </c>
      <c r="C51" s="187" t="s">
        <v>604</v>
      </c>
    </row>
    <row r="52" spans="1:3" ht="12.75">
      <c r="A52" s="6">
        <v>50</v>
      </c>
      <c r="B52" s="187" t="s">
        <v>605</v>
      </c>
      <c r="C52" s="187" t="s">
        <v>606</v>
      </c>
    </row>
    <row r="53" spans="1:3" ht="12.75">
      <c r="A53" s="6">
        <v>51</v>
      </c>
      <c r="B53" s="187" t="s">
        <v>607</v>
      </c>
      <c r="C53" s="187" t="s">
        <v>673</v>
      </c>
    </row>
    <row r="54" spans="1:3" ht="12.75">
      <c r="A54" s="6">
        <v>52</v>
      </c>
      <c r="B54" s="187" t="s">
        <v>608</v>
      </c>
      <c r="C54" s="187" t="s">
        <v>674</v>
      </c>
    </row>
    <row r="55" spans="1:3" ht="12.75">
      <c r="A55" s="6">
        <v>53</v>
      </c>
      <c r="B55" s="187" t="s">
        <v>609</v>
      </c>
      <c r="C55" s="187" t="s">
        <v>675</v>
      </c>
    </row>
    <row r="56" spans="1:3" ht="12.75">
      <c r="A56" s="6">
        <v>54</v>
      </c>
      <c r="B56" s="187" t="s">
        <v>610</v>
      </c>
      <c r="C56" s="187" t="s">
        <v>676</v>
      </c>
    </row>
    <row r="57" spans="1:3" ht="12.75">
      <c r="A57" s="6">
        <v>55</v>
      </c>
      <c r="B57" s="187" t="s">
        <v>611</v>
      </c>
      <c r="C57" s="187" t="s">
        <v>677</v>
      </c>
    </row>
    <row r="58" spans="1:3" ht="12.75">
      <c r="A58" s="6">
        <v>56</v>
      </c>
      <c r="B58" s="187" t="s">
        <v>612</v>
      </c>
      <c r="C58" s="187" t="s">
        <v>678</v>
      </c>
    </row>
    <row r="59" spans="1:3" ht="12.75">
      <c r="A59" s="6">
        <v>57</v>
      </c>
      <c r="B59" s="187" t="s">
        <v>613</v>
      </c>
      <c r="C59" s="187" t="s">
        <v>679</v>
      </c>
    </row>
    <row r="60" spans="1:3" ht="12.75">
      <c r="A60" s="6">
        <v>58</v>
      </c>
      <c r="B60" s="187" t="s">
        <v>614</v>
      </c>
      <c r="C60" s="187" t="s">
        <v>680</v>
      </c>
    </row>
    <row r="61" spans="1:3" ht="12.75">
      <c r="A61" s="6">
        <v>59</v>
      </c>
      <c r="B61" s="187" t="s">
        <v>615</v>
      </c>
      <c r="C61" s="187" t="s">
        <v>681</v>
      </c>
    </row>
    <row r="62" spans="1:3" ht="12.75">
      <c r="A62" s="6">
        <v>60</v>
      </c>
      <c r="B62" s="187" t="s">
        <v>811</v>
      </c>
      <c r="C62" s="187" t="s">
        <v>818</v>
      </c>
    </row>
    <row r="63" spans="1:3" ht="12.75">
      <c r="A63" s="6">
        <v>61</v>
      </c>
      <c r="B63" s="187" t="s">
        <v>616</v>
      </c>
      <c r="C63" s="187" t="s">
        <v>820</v>
      </c>
    </row>
    <row r="64" spans="1:3" ht="12.75">
      <c r="A64" s="6">
        <v>62</v>
      </c>
      <c r="B64" s="205" t="s">
        <v>819</v>
      </c>
      <c r="C64" s="187" t="s">
        <v>812</v>
      </c>
    </row>
    <row r="65" spans="1:3" ht="12.75">
      <c r="A65" s="6">
        <v>63</v>
      </c>
      <c r="B65" s="187" t="s">
        <v>617</v>
      </c>
      <c r="C65" s="187" t="s">
        <v>682</v>
      </c>
    </row>
    <row r="66" spans="1:3" ht="12.75">
      <c r="A66" s="6">
        <v>64</v>
      </c>
      <c r="B66" s="187" t="s">
        <v>618</v>
      </c>
      <c r="C66" s="187" t="s">
        <v>683</v>
      </c>
    </row>
    <row r="67" spans="1:3" ht="12.75">
      <c r="A67" s="6">
        <v>65</v>
      </c>
      <c r="B67" s="200" t="s">
        <v>669</v>
      </c>
      <c r="C67" s="200" t="s">
        <v>722</v>
      </c>
    </row>
    <row r="68" spans="1:3" ht="12.75">
      <c r="A68" s="6">
        <v>66</v>
      </c>
      <c r="B68" s="200" t="s">
        <v>670</v>
      </c>
      <c r="C68" s="200" t="s">
        <v>710</v>
      </c>
    </row>
  </sheetData>
  <sheetProtection/>
  <mergeCells count="1">
    <mergeCell ref="A1:D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3"/>
  <sheetViews>
    <sheetView view="pageBreakPreview" zoomScale="85" zoomScaleSheetLayoutView="85" zoomScalePageLayoutView="0" workbookViewId="0" topLeftCell="A1">
      <selection activeCell="C1" sqref="C1:L16384"/>
    </sheetView>
  </sheetViews>
  <sheetFormatPr defaultColWidth="9.140625" defaultRowHeight="12.75"/>
  <cols>
    <col min="1" max="1" width="6.00390625" style="13" customWidth="1"/>
    <col min="2" max="2" width="15.7109375" style="13" bestFit="1" customWidth="1"/>
    <col min="3" max="12" width="13.57421875" style="96" customWidth="1"/>
    <col min="13" max="16384" width="9.140625" style="13" customWidth="1"/>
  </cols>
  <sheetData>
    <row r="1" spans="3:12" ht="12.75">
      <c r="C1" s="122"/>
      <c r="D1" s="1"/>
      <c r="E1" s="1"/>
      <c r="F1" s="1"/>
      <c r="G1" s="1"/>
      <c r="H1" s="1"/>
      <c r="I1" s="1"/>
      <c r="J1" s="1"/>
      <c r="K1" s="1"/>
      <c r="L1" s="104"/>
    </row>
    <row r="2" spans="1:12" ht="15.75">
      <c r="A2" s="37"/>
      <c r="B2" s="37"/>
      <c r="C2" s="218"/>
      <c r="D2" s="218"/>
      <c r="E2" s="218"/>
      <c r="F2" s="32" t="s">
        <v>0</v>
      </c>
      <c r="G2" s="218"/>
      <c r="H2" s="218"/>
      <c r="I2" s="218"/>
      <c r="J2" s="218"/>
      <c r="K2" s="980" t="s">
        <v>68</v>
      </c>
      <c r="L2" s="980"/>
    </row>
    <row r="3" spans="1:12" ht="18">
      <c r="A3" s="877" t="s">
        <v>684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</row>
    <row r="4" spans="3:12" ht="10.5" customHeight="1"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9.5" customHeight="1">
      <c r="A5" s="1011" t="s">
        <v>739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</row>
    <row r="6" spans="1:12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976" t="s">
        <v>861</v>
      </c>
      <c r="B7" s="976"/>
      <c r="F7" s="1034" t="s">
        <v>16</v>
      </c>
      <c r="G7" s="1034"/>
      <c r="H7" s="1034"/>
      <c r="I7" s="1034"/>
      <c r="J7" s="1034"/>
      <c r="K7" s="1034"/>
      <c r="L7" s="1034"/>
    </row>
    <row r="8" spans="1:12" ht="12.75">
      <c r="A8" s="12"/>
      <c r="F8" s="9"/>
      <c r="G8" s="95"/>
      <c r="H8" s="95"/>
      <c r="I8" s="1005" t="s">
        <v>763</v>
      </c>
      <c r="J8" s="1005"/>
      <c r="K8" s="1005"/>
      <c r="L8" s="1005"/>
    </row>
    <row r="9" spans="1:12" s="12" customFormat="1" ht="12.75">
      <c r="A9" s="974" t="s">
        <v>2</v>
      </c>
      <c r="B9" s="974" t="s">
        <v>3</v>
      </c>
      <c r="C9" s="1035" t="s">
        <v>17</v>
      </c>
      <c r="D9" s="1036"/>
      <c r="E9" s="1036"/>
      <c r="F9" s="1036"/>
      <c r="G9" s="1036"/>
      <c r="H9" s="1035" t="s">
        <v>38</v>
      </c>
      <c r="I9" s="1036"/>
      <c r="J9" s="1036"/>
      <c r="K9" s="1036"/>
      <c r="L9" s="1036"/>
    </row>
    <row r="10" spans="1:12" s="12" customFormat="1" ht="77.25" customHeight="1">
      <c r="A10" s="974"/>
      <c r="B10" s="974"/>
      <c r="C10" s="3" t="s">
        <v>738</v>
      </c>
      <c r="D10" s="3" t="s">
        <v>769</v>
      </c>
      <c r="E10" s="3" t="s">
        <v>66</v>
      </c>
      <c r="F10" s="3" t="s">
        <v>67</v>
      </c>
      <c r="G10" s="3" t="s">
        <v>648</v>
      </c>
      <c r="H10" s="3" t="s">
        <v>738</v>
      </c>
      <c r="I10" s="3" t="s">
        <v>769</v>
      </c>
      <c r="J10" s="3" t="s">
        <v>66</v>
      </c>
      <c r="K10" s="3" t="s">
        <v>67</v>
      </c>
      <c r="L10" s="3" t="s">
        <v>649</v>
      </c>
    </row>
    <row r="11" spans="1:12" s="12" customFormat="1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4.25">
      <c r="A12" s="15">
        <v>1</v>
      </c>
      <c r="B12" s="16" t="s">
        <v>866</v>
      </c>
      <c r="C12" s="277">
        <v>1049.94</v>
      </c>
      <c r="D12" s="277">
        <v>80.88999999999999</v>
      </c>
      <c r="E12" s="277">
        <v>1047.55</v>
      </c>
      <c r="F12" s="277">
        <v>943.6800000000001</v>
      </c>
      <c r="G12" s="290">
        <f>D12+E12-F12</f>
        <v>184.76</v>
      </c>
      <c r="H12" s="277">
        <v>1049.94</v>
      </c>
      <c r="I12" s="275">
        <v>54.59</v>
      </c>
      <c r="J12" s="275">
        <v>878</v>
      </c>
      <c r="K12" s="275">
        <v>970.9499999999999</v>
      </c>
      <c r="L12" s="290">
        <f>I12+J12-K12</f>
        <v>-38.3599999999999</v>
      </c>
    </row>
    <row r="13" spans="1:12" ht="14.25">
      <c r="A13" s="15">
        <v>2</v>
      </c>
      <c r="B13" s="16" t="s">
        <v>884</v>
      </c>
      <c r="C13" s="277">
        <v>290.49</v>
      </c>
      <c r="D13" s="277">
        <v>11.659999999999968</v>
      </c>
      <c r="E13" s="277">
        <v>227</v>
      </c>
      <c r="F13" s="277">
        <v>210.01000000000002</v>
      </c>
      <c r="G13" s="290">
        <f aca="true" t="shared" si="0" ref="G13:G33">D13+E13-F13</f>
        <v>28.64999999999995</v>
      </c>
      <c r="H13" s="277">
        <v>290.49</v>
      </c>
      <c r="I13" s="275">
        <v>-5.65</v>
      </c>
      <c r="J13" s="275">
        <v>248</v>
      </c>
      <c r="K13" s="275">
        <v>215.5</v>
      </c>
      <c r="L13" s="290">
        <f aca="true" t="shared" si="1" ref="L13:L33">I13+J13-K13</f>
        <v>26.849999999999994</v>
      </c>
    </row>
    <row r="14" spans="1:12" ht="14.25">
      <c r="A14" s="15">
        <v>3</v>
      </c>
      <c r="B14" s="16" t="s">
        <v>867</v>
      </c>
      <c r="C14" s="277">
        <v>595.97</v>
      </c>
      <c r="D14" s="277">
        <v>100.96000000000004</v>
      </c>
      <c r="E14" s="277">
        <v>455</v>
      </c>
      <c r="F14" s="277">
        <v>491.67</v>
      </c>
      <c r="G14" s="290">
        <f t="shared" si="0"/>
        <v>64.29000000000002</v>
      </c>
      <c r="H14" s="277">
        <v>595.97</v>
      </c>
      <c r="I14" s="275">
        <v>107.07000000000005</v>
      </c>
      <c r="J14" s="275">
        <v>520</v>
      </c>
      <c r="K14" s="275">
        <v>490.94000000000005</v>
      </c>
      <c r="L14" s="290">
        <f t="shared" si="1"/>
        <v>136.13</v>
      </c>
    </row>
    <row r="15" spans="1:12" ht="14.25">
      <c r="A15" s="15">
        <v>4</v>
      </c>
      <c r="B15" s="16" t="s">
        <v>868</v>
      </c>
      <c r="C15" s="277">
        <v>322.08</v>
      </c>
      <c r="D15" s="277">
        <v>40.952</v>
      </c>
      <c r="E15" s="277">
        <v>238</v>
      </c>
      <c r="F15" s="277">
        <v>253.85</v>
      </c>
      <c r="G15" s="290">
        <f t="shared" si="0"/>
        <v>25.102000000000004</v>
      </c>
      <c r="H15" s="277">
        <v>322.08</v>
      </c>
      <c r="I15" s="275">
        <v>33.596000000000004</v>
      </c>
      <c r="J15" s="275">
        <v>275</v>
      </c>
      <c r="K15" s="275">
        <v>256.76</v>
      </c>
      <c r="L15" s="290">
        <f t="shared" si="1"/>
        <v>51.83600000000001</v>
      </c>
    </row>
    <row r="16" spans="1:12" ht="14.25">
      <c r="A16" s="15">
        <v>5</v>
      </c>
      <c r="B16" s="16" t="s">
        <v>869</v>
      </c>
      <c r="C16" s="277">
        <v>259.77</v>
      </c>
      <c r="D16" s="277">
        <v>8.23</v>
      </c>
      <c r="E16" s="277">
        <v>227</v>
      </c>
      <c r="F16" s="277">
        <v>209.64000000000001</v>
      </c>
      <c r="G16" s="290">
        <f t="shared" si="0"/>
        <v>25.589999999999975</v>
      </c>
      <c r="H16" s="277">
        <v>259.77</v>
      </c>
      <c r="I16" s="275">
        <v>-5.68</v>
      </c>
      <c r="J16" s="275">
        <v>226</v>
      </c>
      <c r="K16" s="275">
        <v>216.18</v>
      </c>
      <c r="L16" s="290">
        <f t="shared" si="1"/>
        <v>4.139999999999986</v>
      </c>
    </row>
    <row r="17" spans="1:12" ht="14.25">
      <c r="A17" s="15">
        <v>6</v>
      </c>
      <c r="B17" s="16" t="s">
        <v>870</v>
      </c>
      <c r="C17" s="277">
        <v>605.34</v>
      </c>
      <c r="D17" s="277">
        <v>51.82</v>
      </c>
      <c r="E17" s="277">
        <v>551</v>
      </c>
      <c r="F17" s="277">
        <v>499.56999999999994</v>
      </c>
      <c r="G17" s="290">
        <f t="shared" si="0"/>
        <v>103.25000000000011</v>
      </c>
      <c r="H17" s="277">
        <v>605.34</v>
      </c>
      <c r="I17" s="275">
        <v>24.46</v>
      </c>
      <c r="J17" s="275">
        <v>569</v>
      </c>
      <c r="K17" s="275">
        <v>514.01</v>
      </c>
      <c r="L17" s="290">
        <f t="shared" si="1"/>
        <v>79.45000000000005</v>
      </c>
    </row>
    <row r="18" spans="1:12" ht="14.25">
      <c r="A18" s="15">
        <v>7</v>
      </c>
      <c r="B18" s="16" t="s">
        <v>871</v>
      </c>
      <c r="C18" s="277">
        <v>479.52</v>
      </c>
      <c r="D18" s="292">
        <v>15.21999999999997</v>
      </c>
      <c r="E18" s="292">
        <v>367</v>
      </c>
      <c r="F18" s="292">
        <v>376.71000000000004</v>
      </c>
      <c r="G18" s="290">
        <f t="shared" si="0"/>
        <v>5.509999999999934</v>
      </c>
      <c r="H18" s="277">
        <v>479.52</v>
      </c>
      <c r="I18" s="294">
        <v>55.39000000000004</v>
      </c>
      <c r="J18" s="294">
        <v>365</v>
      </c>
      <c r="K18" s="294">
        <v>390.46999999999997</v>
      </c>
      <c r="L18" s="290">
        <f t="shared" si="1"/>
        <v>29.920000000000073</v>
      </c>
    </row>
    <row r="19" spans="1:12" ht="14.25">
      <c r="A19" s="15">
        <v>8</v>
      </c>
      <c r="B19" s="16" t="s">
        <v>872</v>
      </c>
      <c r="C19" s="277">
        <v>718.55</v>
      </c>
      <c r="D19" s="292">
        <v>38.74000000000001</v>
      </c>
      <c r="E19" s="292">
        <v>670</v>
      </c>
      <c r="F19" s="292">
        <v>628.25</v>
      </c>
      <c r="G19" s="290">
        <f t="shared" si="0"/>
        <v>80.49000000000001</v>
      </c>
      <c r="H19" s="277">
        <v>718.55</v>
      </c>
      <c r="I19" s="294">
        <v>12.03</v>
      </c>
      <c r="J19" s="294">
        <v>757</v>
      </c>
      <c r="K19" s="294">
        <v>645.5699999999999</v>
      </c>
      <c r="L19" s="290">
        <f t="shared" si="1"/>
        <v>123.46000000000004</v>
      </c>
    </row>
    <row r="20" spans="1:12" ht="14.25">
      <c r="A20" s="15">
        <v>9</v>
      </c>
      <c r="B20" s="16" t="s">
        <v>873</v>
      </c>
      <c r="C20" s="277">
        <v>242.45</v>
      </c>
      <c r="D20" s="277">
        <v>26.039999999999992</v>
      </c>
      <c r="E20" s="277">
        <v>216.9</v>
      </c>
      <c r="F20" s="277">
        <v>215.97</v>
      </c>
      <c r="G20" s="290">
        <f t="shared" si="0"/>
        <v>26.97</v>
      </c>
      <c r="H20" s="277">
        <v>242.45</v>
      </c>
      <c r="I20" s="275">
        <v>-2.72</v>
      </c>
      <c r="J20" s="275">
        <v>242</v>
      </c>
      <c r="K20" s="275">
        <v>216.77</v>
      </c>
      <c r="L20" s="290">
        <f t="shared" si="1"/>
        <v>22.50999999999999</v>
      </c>
    </row>
    <row r="21" spans="1:12" ht="14.25">
      <c r="A21" s="15">
        <v>10</v>
      </c>
      <c r="B21" s="16" t="s">
        <v>874</v>
      </c>
      <c r="C21" s="277">
        <v>667.83</v>
      </c>
      <c r="D21" s="277">
        <v>152.17</v>
      </c>
      <c r="E21" s="277">
        <v>499</v>
      </c>
      <c r="F21" s="277">
        <v>539.2199999999999</v>
      </c>
      <c r="G21" s="290">
        <f t="shared" si="0"/>
        <v>111.95000000000005</v>
      </c>
      <c r="H21" s="277">
        <v>667.83</v>
      </c>
      <c r="I21" s="275">
        <v>78.39</v>
      </c>
      <c r="J21" s="275">
        <v>600</v>
      </c>
      <c r="K21" s="275">
        <v>560.1200000000001</v>
      </c>
      <c r="L21" s="290">
        <f t="shared" si="1"/>
        <v>118.26999999999987</v>
      </c>
    </row>
    <row r="22" spans="1:12" ht="14.25">
      <c r="A22" s="15">
        <v>11</v>
      </c>
      <c r="B22" s="16" t="s">
        <v>875</v>
      </c>
      <c r="C22" s="277">
        <v>817.06</v>
      </c>
      <c r="D22" s="277">
        <v>135.16</v>
      </c>
      <c r="E22" s="277">
        <v>690</v>
      </c>
      <c r="F22" s="277">
        <v>689.36</v>
      </c>
      <c r="G22" s="290">
        <f t="shared" si="0"/>
        <v>135.79999999999995</v>
      </c>
      <c r="H22" s="277">
        <v>817.06</v>
      </c>
      <c r="I22" s="275">
        <v>42.57</v>
      </c>
      <c r="J22" s="275">
        <v>811</v>
      </c>
      <c r="K22" s="275">
        <v>708.65</v>
      </c>
      <c r="L22" s="290">
        <f t="shared" si="1"/>
        <v>144.92000000000007</v>
      </c>
    </row>
    <row r="23" spans="1:12" ht="14.25">
      <c r="A23" s="15">
        <v>12</v>
      </c>
      <c r="B23" s="16" t="s">
        <v>876</v>
      </c>
      <c r="C23" s="277">
        <v>336.73</v>
      </c>
      <c r="D23" s="277">
        <v>59.55</v>
      </c>
      <c r="E23" s="277">
        <v>273.71000000000004</v>
      </c>
      <c r="F23" s="277">
        <v>275.25</v>
      </c>
      <c r="G23" s="290">
        <f t="shared" si="0"/>
        <v>58.01000000000005</v>
      </c>
      <c r="H23" s="277">
        <v>336.73</v>
      </c>
      <c r="I23" s="275">
        <v>27.5</v>
      </c>
      <c r="J23" s="275">
        <v>318</v>
      </c>
      <c r="K23" s="275">
        <v>283.03000000000003</v>
      </c>
      <c r="L23" s="290">
        <f t="shared" si="1"/>
        <v>62.46999999999997</v>
      </c>
    </row>
    <row r="24" spans="1:12" ht="14.25">
      <c r="A24" s="15">
        <v>13</v>
      </c>
      <c r="B24" s="16" t="s">
        <v>877</v>
      </c>
      <c r="C24" s="277">
        <v>1096.28</v>
      </c>
      <c r="D24" s="293">
        <v>272.53</v>
      </c>
      <c r="E24" s="293">
        <v>850</v>
      </c>
      <c r="F24" s="293">
        <v>943.9999999999999</v>
      </c>
      <c r="G24" s="290">
        <f t="shared" si="0"/>
        <v>178.5300000000001</v>
      </c>
      <c r="H24" s="277">
        <v>1096.28</v>
      </c>
      <c r="I24" s="295">
        <v>195.8599999999999</v>
      </c>
      <c r="J24" s="295">
        <v>1068</v>
      </c>
      <c r="K24" s="295">
        <v>1021.8000000000002</v>
      </c>
      <c r="L24" s="290">
        <f t="shared" si="1"/>
        <v>242.05999999999972</v>
      </c>
    </row>
    <row r="25" spans="1:12" ht="14.25">
      <c r="A25" s="15">
        <v>14</v>
      </c>
      <c r="B25" s="16" t="s">
        <v>878</v>
      </c>
      <c r="C25" s="277">
        <v>457.89</v>
      </c>
      <c r="D25" s="293">
        <v>96.70999999999998</v>
      </c>
      <c r="E25" s="293">
        <v>364</v>
      </c>
      <c r="F25" s="293">
        <v>358.76000000000005</v>
      </c>
      <c r="G25" s="290">
        <f t="shared" si="0"/>
        <v>101.94999999999993</v>
      </c>
      <c r="H25" s="277">
        <v>457.89</v>
      </c>
      <c r="I25" s="295">
        <v>47.120000000000005</v>
      </c>
      <c r="J25" s="295">
        <v>408</v>
      </c>
      <c r="K25" s="295">
        <v>369.84000000000003</v>
      </c>
      <c r="L25" s="290">
        <f t="shared" si="1"/>
        <v>85.27999999999997</v>
      </c>
    </row>
    <row r="26" spans="1:12" ht="14.25">
      <c r="A26" s="15">
        <v>15</v>
      </c>
      <c r="B26" s="16" t="s">
        <v>879</v>
      </c>
      <c r="C26" s="277">
        <v>481.11</v>
      </c>
      <c r="D26" s="277">
        <v>64.69</v>
      </c>
      <c r="E26" s="277">
        <v>410</v>
      </c>
      <c r="F26" s="277">
        <v>381.15000000000003</v>
      </c>
      <c r="G26" s="290">
        <f t="shared" si="0"/>
        <v>93.53999999999996</v>
      </c>
      <c r="H26" s="277">
        <v>481.11</v>
      </c>
      <c r="I26" s="275">
        <v>28.08</v>
      </c>
      <c r="J26" s="275">
        <v>425</v>
      </c>
      <c r="K26" s="275">
        <v>386.36</v>
      </c>
      <c r="L26" s="290">
        <f t="shared" si="1"/>
        <v>66.71999999999997</v>
      </c>
    </row>
    <row r="27" spans="1:12" ht="14.25">
      <c r="A27" s="15">
        <v>16</v>
      </c>
      <c r="B27" s="16" t="s">
        <v>885</v>
      </c>
      <c r="C27" s="277">
        <v>455.21</v>
      </c>
      <c r="D27" s="277">
        <v>32.14999999999998</v>
      </c>
      <c r="E27" s="277">
        <v>354</v>
      </c>
      <c r="F27" s="277">
        <v>362.24</v>
      </c>
      <c r="G27" s="290">
        <f t="shared" si="0"/>
        <v>23.909999999999968</v>
      </c>
      <c r="H27" s="277">
        <v>455.21</v>
      </c>
      <c r="I27" s="275">
        <v>12.43</v>
      </c>
      <c r="J27" s="275">
        <v>383</v>
      </c>
      <c r="K27" s="275">
        <v>372.58</v>
      </c>
      <c r="L27" s="290">
        <f t="shared" si="1"/>
        <v>22.850000000000023</v>
      </c>
    </row>
    <row r="28" spans="1:12" ht="14.25">
      <c r="A28" s="15">
        <v>17</v>
      </c>
      <c r="B28" s="16" t="s">
        <v>880</v>
      </c>
      <c r="C28" s="277">
        <v>293.8</v>
      </c>
      <c r="D28" s="277">
        <v>74.95000000000005</v>
      </c>
      <c r="E28" s="277">
        <v>311</v>
      </c>
      <c r="F28" s="277">
        <v>241.49</v>
      </c>
      <c r="G28" s="290">
        <f t="shared" si="0"/>
        <v>144.46000000000004</v>
      </c>
      <c r="H28" s="277">
        <v>293.8</v>
      </c>
      <c r="I28" s="275">
        <v>14.900000000000034</v>
      </c>
      <c r="J28" s="275">
        <v>295.27</v>
      </c>
      <c r="K28" s="275">
        <v>249.81000000000003</v>
      </c>
      <c r="L28" s="290">
        <f t="shared" si="1"/>
        <v>60.359999999999985</v>
      </c>
    </row>
    <row r="29" spans="1:12" ht="14.25">
      <c r="A29" s="15">
        <v>18</v>
      </c>
      <c r="B29" s="16" t="s">
        <v>881</v>
      </c>
      <c r="C29" s="277">
        <v>774.2</v>
      </c>
      <c r="D29" s="277">
        <v>116.48000000000002</v>
      </c>
      <c r="E29" s="277">
        <v>680</v>
      </c>
      <c r="F29" s="277">
        <v>671.8199999999999</v>
      </c>
      <c r="G29" s="290">
        <f t="shared" si="0"/>
        <v>124.66000000000008</v>
      </c>
      <c r="H29" s="277">
        <v>774.2</v>
      </c>
      <c r="I29" s="275">
        <v>80.61</v>
      </c>
      <c r="J29" s="275">
        <v>716</v>
      </c>
      <c r="K29" s="275">
        <v>660.94</v>
      </c>
      <c r="L29" s="290">
        <f t="shared" si="1"/>
        <v>135.66999999999996</v>
      </c>
    </row>
    <row r="30" spans="1:12" ht="14.25">
      <c r="A30" s="15">
        <v>19</v>
      </c>
      <c r="B30" s="16" t="s">
        <v>886</v>
      </c>
      <c r="C30" s="277">
        <v>317.69</v>
      </c>
      <c r="D30" s="277">
        <v>82.34000000000003</v>
      </c>
      <c r="E30" s="277">
        <v>337</v>
      </c>
      <c r="F30" s="277">
        <v>271.46999999999997</v>
      </c>
      <c r="G30" s="290">
        <f t="shared" si="0"/>
        <v>147.87000000000006</v>
      </c>
      <c r="H30" s="277">
        <v>317.69</v>
      </c>
      <c r="I30" s="275">
        <v>51.920000000000016</v>
      </c>
      <c r="J30" s="275">
        <v>346</v>
      </c>
      <c r="K30" s="275">
        <v>269.47</v>
      </c>
      <c r="L30" s="290">
        <f t="shared" si="1"/>
        <v>128.45</v>
      </c>
    </row>
    <row r="31" spans="1:12" ht="14.25">
      <c r="A31" s="15">
        <v>20</v>
      </c>
      <c r="B31" s="16" t="s">
        <v>882</v>
      </c>
      <c r="C31" s="277">
        <v>715.45</v>
      </c>
      <c r="D31" s="277">
        <v>92.62</v>
      </c>
      <c r="E31" s="277">
        <v>622</v>
      </c>
      <c r="F31" s="277">
        <v>593.73</v>
      </c>
      <c r="G31" s="290">
        <f t="shared" si="0"/>
        <v>120.88999999999999</v>
      </c>
      <c r="H31" s="277">
        <v>715.45</v>
      </c>
      <c r="I31" s="275">
        <v>144.01</v>
      </c>
      <c r="J31" s="275">
        <v>639</v>
      </c>
      <c r="K31" s="275">
        <v>636.52</v>
      </c>
      <c r="L31" s="290">
        <f t="shared" si="1"/>
        <v>146.49</v>
      </c>
    </row>
    <row r="32" spans="1:12" ht="14.25">
      <c r="A32" s="15">
        <v>21</v>
      </c>
      <c r="B32" s="16" t="s">
        <v>887</v>
      </c>
      <c r="C32" s="277">
        <v>353.18</v>
      </c>
      <c r="D32" s="292">
        <v>29.03</v>
      </c>
      <c r="E32" s="292">
        <v>319</v>
      </c>
      <c r="F32" s="292">
        <v>298.67</v>
      </c>
      <c r="G32" s="290">
        <f t="shared" si="0"/>
        <v>49.35999999999996</v>
      </c>
      <c r="H32" s="277">
        <v>353.18</v>
      </c>
      <c r="I32" s="294">
        <v>-14.64</v>
      </c>
      <c r="J32" s="294">
        <v>324</v>
      </c>
      <c r="K32" s="294">
        <v>301.04</v>
      </c>
      <c r="L32" s="290">
        <f t="shared" si="1"/>
        <v>8.319999999999993</v>
      </c>
    </row>
    <row r="33" spans="1:12" ht="14.25">
      <c r="A33" s="15">
        <v>22</v>
      </c>
      <c r="B33" s="16" t="s">
        <v>883</v>
      </c>
      <c r="C33" s="277">
        <v>543.02</v>
      </c>
      <c r="D33" s="277">
        <v>95.43</v>
      </c>
      <c r="E33" s="277">
        <v>565</v>
      </c>
      <c r="F33" s="277">
        <v>453.4899999999999</v>
      </c>
      <c r="G33" s="290">
        <f t="shared" si="0"/>
        <v>206.94000000000017</v>
      </c>
      <c r="H33" s="277">
        <v>543.02</v>
      </c>
      <c r="I33" s="275">
        <v>37.34000000000003</v>
      </c>
      <c r="J33" s="275">
        <v>520.01</v>
      </c>
      <c r="K33" s="275">
        <v>449.89000000000004</v>
      </c>
      <c r="L33" s="290">
        <f t="shared" si="1"/>
        <v>107.45999999999998</v>
      </c>
    </row>
    <row r="34" spans="1:12" ht="12.75">
      <c r="A34" s="2"/>
      <c r="B34" s="16" t="s">
        <v>15</v>
      </c>
      <c r="C34" s="277">
        <f>SUM(C12:C33)</f>
        <v>11873.560000000001</v>
      </c>
      <c r="D34" s="277">
        <f aca="true" t="shared" si="2" ref="D34:L34">SUM(D12:D33)</f>
        <v>1678.3219999999997</v>
      </c>
      <c r="E34" s="277">
        <f t="shared" si="2"/>
        <v>10274.16</v>
      </c>
      <c r="F34" s="277">
        <f t="shared" si="2"/>
        <v>9909.999999999998</v>
      </c>
      <c r="G34" s="277">
        <f t="shared" si="2"/>
        <v>2042.482</v>
      </c>
      <c r="H34" s="277">
        <f t="shared" si="2"/>
        <v>11873.560000000001</v>
      </c>
      <c r="I34" s="277">
        <f t="shared" si="2"/>
        <v>1019.1759999999999</v>
      </c>
      <c r="J34" s="277">
        <f t="shared" si="2"/>
        <v>10933.28</v>
      </c>
      <c r="K34" s="277">
        <f t="shared" si="2"/>
        <v>10187.2</v>
      </c>
      <c r="L34" s="277">
        <f t="shared" si="2"/>
        <v>1765.2559999999996</v>
      </c>
    </row>
    <row r="35" spans="1:12" ht="12.75">
      <c r="A35" s="17" t="s">
        <v>647</v>
      </c>
      <c r="B35" s="18"/>
      <c r="C35" s="267"/>
      <c r="D35" s="267"/>
      <c r="E35" s="267"/>
      <c r="F35" s="267"/>
      <c r="G35" s="267"/>
      <c r="H35" s="267"/>
      <c r="I35" s="267"/>
      <c r="J35" s="267"/>
      <c r="K35" s="267"/>
      <c r="L35" s="267"/>
    </row>
    <row r="36" spans="1:12" ht="15.75" customHeight="1">
      <c r="A36" s="12"/>
      <c r="B36" s="12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customHeight="1">
      <c r="A37" s="12"/>
      <c r="B37" s="12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64"/>
      <c r="B38" s="64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1:12" ht="12.75">
      <c r="A39" s="64"/>
      <c r="B39" s="64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1:12" ht="15.75">
      <c r="A40" s="64" t="s">
        <v>145</v>
      </c>
      <c r="B40" s="64"/>
      <c r="C40" s="93"/>
      <c r="D40" s="93"/>
      <c r="E40" s="93"/>
      <c r="F40" s="93"/>
      <c r="G40" s="93"/>
      <c r="H40" s="93"/>
      <c r="I40" s="93"/>
      <c r="J40" s="1023" t="s">
        <v>862</v>
      </c>
      <c r="K40" s="1023"/>
      <c r="L40" s="1023"/>
    </row>
    <row r="41" spans="1:12" ht="15.75">
      <c r="A41" s="12"/>
      <c r="B41" s="12"/>
      <c r="C41" s="1"/>
      <c r="D41" s="1"/>
      <c r="E41" s="1"/>
      <c r="F41" s="1"/>
      <c r="J41" s="1010" t="s">
        <v>864</v>
      </c>
      <c r="K41" s="1010"/>
      <c r="L41" s="1010"/>
    </row>
    <row r="42" ht="12.75">
      <c r="A42" s="12"/>
    </row>
    <row r="43" spans="1:12" ht="12.75">
      <c r="A43" s="1007"/>
      <c r="B43" s="1007"/>
      <c r="C43" s="1007"/>
      <c r="D43" s="1007"/>
      <c r="E43" s="1007"/>
      <c r="F43" s="1007"/>
      <c r="G43" s="1007"/>
      <c r="H43" s="1007"/>
      <c r="I43" s="1007"/>
      <c r="J43" s="1007"/>
      <c r="K43" s="1007"/>
      <c r="L43" s="1007"/>
    </row>
  </sheetData>
  <sheetProtection/>
  <mergeCells count="13">
    <mergeCell ref="A43:L43"/>
    <mergeCell ref="A9:A10"/>
    <mergeCell ref="B9:B10"/>
    <mergeCell ref="C9:G9"/>
    <mergeCell ref="H9:L9"/>
    <mergeCell ref="J41:L41"/>
    <mergeCell ref="J40:L40"/>
    <mergeCell ref="I8:L8"/>
    <mergeCell ref="F7:L7"/>
    <mergeCell ref="A7:B7"/>
    <mergeCell ref="A3:L3"/>
    <mergeCell ref="A5:L5"/>
    <mergeCell ref="K2:L2"/>
  </mergeCells>
  <printOptions horizontalCentered="1"/>
  <pageMargins left="0.51" right="0.45" top="0.34" bottom="0" header="0.22" footer="0.31496062992126"/>
  <pageSetup fitToHeight="1" fitToWidth="1" horizontalDpi="600" verticalDpi="600" orientation="landscape" paperSize="9" scale="85" r:id="rId1"/>
  <rowBreaks count="1" manualBreakCount="1">
    <brk id="4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N43"/>
  <sheetViews>
    <sheetView view="pageBreakPreview" zoomScale="112" zoomScaleSheetLayoutView="112" zoomScalePageLayoutView="0" workbookViewId="0" topLeftCell="A11">
      <selection activeCell="F13" sqref="F13:F34"/>
    </sheetView>
  </sheetViews>
  <sheetFormatPr defaultColWidth="9.140625" defaultRowHeight="12.75"/>
  <cols>
    <col min="1" max="1" width="6.140625" style="105" customWidth="1"/>
    <col min="2" max="2" width="15.421875" style="105" bestFit="1" customWidth="1"/>
    <col min="3" max="3" width="13.00390625" style="105" customWidth="1"/>
    <col min="4" max="4" width="12.00390625" style="105" customWidth="1"/>
    <col min="5" max="5" width="12.421875" style="105" customWidth="1"/>
    <col min="6" max="6" width="12.7109375" style="105" customWidth="1"/>
    <col min="7" max="7" width="13.140625" style="105" customWidth="1"/>
    <col min="8" max="8" width="12.7109375" style="105" customWidth="1"/>
    <col min="9" max="9" width="12.140625" style="105" customWidth="1"/>
    <col min="10" max="10" width="12.140625" style="166" customWidth="1"/>
    <col min="11" max="11" width="16.57421875" style="105" customWidth="1"/>
    <col min="12" max="12" width="13.140625" style="105" customWidth="1"/>
    <col min="13" max="13" width="13.57421875" style="105" customWidth="1"/>
    <col min="14" max="16384" width="9.140625" style="105" customWidth="1"/>
  </cols>
  <sheetData>
    <row r="2" spans="11:13" ht="18.75" customHeight="1">
      <c r="K2" s="980" t="s">
        <v>200</v>
      </c>
      <c r="L2" s="980"/>
      <c r="M2" s="980"/>
    </row>
    <row r="3" spans="2:11" ht="15.75">
      <c r="B3" s="1038" t="s">
        <v>0</v>
      </c>
      <c r="C3" s="1038"/>
      <c r="D3" s="1038"/>
      <c r="E3" s="1038"/>
      <c r="F3" s="1038"/>
      <c r="G3" s="1038"/>
      <c r="H3" s="1038"/>
      <c r="I3" s="1038"/>
      <c r="J3" s="1038"/>
      <c r="K3" s="1038"/>
    </row>
    <row r="4" spans="2:11" ht="20.25">
      <c r="B4" s="1039" t="s">
        <v>684</v>
      </c>
      <c r="C4" s="1039"/>
      <c r="D4" s="1039"/>
      <c r="E4" s="1039"/>
      <c r="F4" s="1039"/>
      <c r="G4" s="1039"/>
      <c r="H4" s="1039"/>
      <c r="I4" s="1039"/>
      <c r="J4" s="1039"/>
      <c r="K4" s="1039"/>
    </row>
    <row r="5" ht="10.5" customHeight="1"/>
    <row r="6" spans="1:11" ht="15.75">
      <c r="A6" s="159" t="s">
        <v>813</v>
      </c>
      <c r="B6" s="159"/>
      <c r="C6" s="159"/>
      <c r="D6" s="159"/>
      <c r="E6" s="159"/>
      <c r="F6" s="159"/>
      <c r="G6" s="159"/>
      <c r="H6" s="159"/>
      <c r="I6" s="159"/>
      <c r="J6" s="167"/>
      <c r="K6" s="159"/>
    </row>
    <row r="7" spans="2:13" ht="15.75">
      <c r="B7" s="106"/>
      <c r="C7" s="106"/>
      <c r="D7" s="106"/>
      <c r="E7" s="106"/>
      <c r="F7" s="106"/>
      <c r="G7" s="106"/>
      <c r="H7" s="106"/>
      <c r="L7" s="1044" t="s">
        <v>181</v>
      </c>
      <c r="M7" s="1044"/>
    </row>
    <row r="8" spans="1:13" ht="15.75">
      <c r="A8" s="141" t="s">
        <v>861</v>
      </c>
      <c r="B8" s="141"/>
      <c r="C8" s="106"/>
      <c r="D8" s="106"/>
      <c r="E8" s="106"/>
      <c r="F8" s="106"/>
      <c r="G8" s="1015" t="s">
        <v>759</v>
      </c>
      <c r="H8" s="1015"/>
      <c r="I8" s="1015"/>
      <c r="J8" s="1015"/>
      <c r="K8" s="1015"/>
      <c r="L8" s="1015"/>
      <c r="M8" s="1015"/>
    </row>
    <row r="9" spans="1:13" ht="12.75">
      <c r="A9" s="1045" t="s">
        <v>20</v>
      </c>
      <c r="B9" s="1048" t="s">
        <v>3</v>
      </c>
      <c r="C9" s="1040" t="s">
        <v>740</v>
      </c>
      <c r="D9" s="1040" t="s">
        <v>769</v>
      </c>
      <c r="E9" s="1040" t="s">
        <v>214</v>
      </c>
      <c r="F9" s="1040" t="s">
        <v>213</v>
      </c>
      <c r="G9" s="1040"/>
      <c r="H9" s="1040" t="s">
        <v>178</v>
      </c>
      <c r="I9" s="1040"/>
      <c r="J9" s="1041" t="s">
        <v>417</v>
      </c>
      <c r="K9" s="1040" t="s">
        <v>180</v>
      </c>
      <c r="L9" s="1040" t="s">
        <v>394</v>
      </c>
      <c r="M9" s="1040" t="s">
        <v>227</v>
      </c>
    </row>
    <row r="10" spans="1:13" ht="12.75">
      <c r="A10" s="1046"/>
      <c r="B10" s="1048"/>
      <c r="C10" s="1040"/>
      <c r="D10" s="1040"/>
      <c r="E10" s="1040"/>
      <c r="F10" s="1040"/>
      <c r="G10" s="1040"/>
      <c r="H10" s="1040"/>
      <c r="I10" s="1040"/>
      <c r="J10" s="1042"/>
      <c r="K10" s="1040"/>
      <c r="L10" s="1040"/>
      <c r="M10" s="1040"/>
    </row>
    <row r="11" spans="1:13" ht="27" customHeight="1">
      <c r="A11" s="1047"/>
      <c r="B11" s="1048"/>
      <c r="C11" s="1040"/>
      <c r="D11" s="1040"/>
      <c r="E11" s="1040"/>
      <c r="F11" s="107" t="s">
        <v>179</v>
      </c>
      <c r="G11" s="107" t="s">
        <v>228</v>
      </c>
      <c r="H11" s="107" t="s">
        <v>179</v>
      </c>
      <c r="I11" s="107" t="s">
        <v>228</v>
      </c>
      <c r="J11" s="1043"/>
      <c r="K11" s="1040"/>
      <c r="L11" s="1040"/>
      <c r="M11" s="1040"/>
    </row>
    <row r="12" spans="1:13" ht="12.75">
      <c r="A12" s="111">
        <v>1</v>
      </c>
      <c r="B12" s="111">
        <v>2</v>
      </c>
      <c r="C12" s="111">
        <v>3</v>
      </c>
      <c r="D12" s="111">
        <v>4</v>
      </c>
      <c r="E12" s="111">
        <v>5</v>
      </c>
      <c r="F12" s="111">
        <v>6</v>
      </c>
      <c r="G12" s="111">
        <v>7</v>
      </c>
      <c r="H12" s="111">
        <v>8</v>
      </c>
      <c r="I12" s="111">
        <v>9</v>
      </c>
      <c r="J12" s="168"/>
      <c r="K12" s="111">
        <v>10</v>
      </c>
      <c r="L12" s="128">
        <v>11</v>
      </c>
      <c r="M12" s="128">
        <v>12</v>
      </c>
    </row>
    <row r="13" spans="1:13" ht="14.25">
      <c r="A13" s="110">
        <v>1</v>
      </c>
      <c r="B13" s="16" t="s">
        <v>866</v>
      </c>
      <c r="C13" s="296">
        <v>95.44</v>
      </c>
      <c r="D13" s="296">
        <v>0.08</v>
      </c>
      <c r="E13" s="297">
        <f>C13-D13</f>
        <v>95.36</v>
      </c>
      <c r="F13" s="296">
        <v>3787.8</v>
      </c>
      <c r="G13" s="296">
        <v>95.44</v>
      </c>
      <c r="H13" s="296">
        <v>3787.8</v>
      </c>
      <c r="I13" s="296">
        <v>95.44</v>
      </c>
      <c r="J13" s="298">
        <f>G13-I13</f>
        <v>0</v>
      </c>
      <c r="K13" s="296">
        <f>D13+E13-I13</f>
        <v>0</v>
      </c>
      <c r="L13" s="296">
        <v>0</v>
      </c>
      <c r="M13" s="296">
        <v>0</v>
      </c>
    </row>
    <row r="14" spans="1:13" ht="14.25">
      <c r="A14" s="110">
        <v>2</v>
      </c>
      <c r="B14" s="16" t="s">
        <v>884</v>
      </c>
      <c r="C14" s="296">
        <v>22.15</v>
      </c>
      <c r="D14" s="296">
        <v>0.47</v>
      </c>
      <c r="E14" s="297">
        <f aca="true" t="shared" si="0" ref="E14:E34">C14-D14</f>
        <v>21.68</v>
      </c>
      <c r="F14" s="296">
        <v>890.03</v>
      </c>
      <c r="G14" s="296">
        <v>22.15</v>
      </c>
      <c r="H14" s="296">
        <v>890.03</v>
      </c>
      <c r="I14" s="296">
        <v>22.15</v>
      </c>
      <c r="J14" s="298">
        <f aca="true" t="shared" si="1" ref="J14:J34">G14-I14</f>
        <v>0</v>
      </c>
      <c r="K14" s="296">
        <f aca="true" t="shared" si="2" ref="K14:K34">D14+E14-I14</f>
        <v>0</v>
      </c>
      <c r="L14" s="296">
        <v>0</v>
      </c>
      <c r="M14" s="296">
        <v>0</v>
      </c>
    </row>
    <row r="15" spans="1:13" ht="14.25">
      <c r="A15" s="110">
        <v>3</v>
      </c>
      <c r="B15" s="16" t="s">
        <v>867</v>
      </c>
      <c r="C15" s="296">
        <v>45.8</v>
      </c>
      <c r="D15" s="296">
        <v>0.45</v>
      </c>
      <c r="E15" s="297">
        <f t="shared" si="0"/>
        <v>45.349999999999994</v>
      </c>
      <c r="F15" s="296">
        <v>1850</v>
      </c>
      <c r="G15" s="296">
        <v>45.8</v>
      </c>
      <c r="H15" s="296">
        <v>1850</v>
      </c>
      <c r="I15" s="296">
        <v>45.8</v>
      </c>
      <c r="J15" s="298">
        <f t="shared" si="1"/>
        <v>0</v>
      </c>
      <c r="K15" s="296">
        <f t="shared" si="2"/>
        <v>0</v>
      </c>
      <c r="L15" s="296">
        <v>0</v>
      </c>
      <c r="M15" s="296">
        <v>0</v>
      </c>
    </row>
    <row r="16" spans="1:13" ht="14.25">
      <c r="A16" s="110">
        <v>4</v>
      </c>
      <c r="B16" s="16" t="s">
        <v>868</v>
      </c>
      <c r="C16" s="296">
        <v>25.35</v>
      </c>
      <c r="D16" s="296">
        <v>0.13</v>
      </c>
      <c r="E16" s="297">
        <f t="shared" si="0"/>
        <v>25.220000000000002</v>
      </c>
      <c r="F16" s="296">
        <v>1025</v>
      </c>
      <c r="G16" s="296">
        <v>25.35</v>
      </c>
      <c r="H16" s="296">
        <v>1025</v>
      </c>
      <c r="I16" s="296">
        <v>25.35</v>
      </c>
      <c r="J16" s="298">
        <f t="shared" si="1"/>
        <v>0</v>
      </c>
      <c r="K16" s="296">
        <f t="shared" si="2"/>
        <v>0</v>
      </c>
      <c r="L16" s="296">
        <v>0</v>
      </c>
      <c r="M16" s="296">
        <v>0</v>
      </c>
    </row>
    <row r="17" spans="1:13" ht="14.25">
      <c r="A17" s="110">
        <v>5</v>
      </c>
      <c r="B17" s="16" t="s">
        <v>869</v>
      </c>
      <c r="C17" s="296">
        <v>22.25</v>
      </c>
      <c r="D17" s="296">
        <v>0.84</v>
      </c>
      <c r="E17" s="297">
        <f t="shared" si="0"/>
        <v>21.41</v>
      </c>
      <c r="F17" s="296">
        <v>892.2</v>
      </c>
      <c r="G17" s="296">
        <v>22.25</v>
      </c>
      <c r="H17" s="296">
        <v>892.2</v>
      </c>
      <c r="I17" s="296">
        <v>22.25</v>
      </c>
      <c r="J17" s="298">
        <f t="shared" si="1"/>
        <v>0</v>
      </c>
      <c r="K17" s="296">
        <f t="shared" si="2"/>
        <v>0</v>
      </c>
      <c r="L17" s="296">
        <v>0</v>
      </c>
      <c r="M17" s="296">
        <v>0</v>
      </c>
    </row>
    <row r="18" spans="1:13" s="108" customFormat="1" ht="14.25">
      <c r="A18" s="110">
        <v>6</v>
      </c>
      <c r="B18" s="16" t="s">
        <v>870</v>
      </c>
      <c r="C18" s="296">
        <v>55.29</v>
      </c>
      <c r="D18" s="296">
        <v>0.28</v>
      </c>
      <c r="E18" s="297">
        <f t="shared" si="0"/>
        <v>55.01</v>
      </c>
      <c r="F18" s="296">
        <v>2217</v>
      </c>
      <c r="G18" s="296">
        <v>55.29</v>
      </c>
      <c r="H18" s="296">
        <v>2217</v>
      </c>
      <c r="I18" s="296">
        <v>55.29</v>
      </c>
      <c r="J18" s="298">
        <f t="shared" si="1"/>
        <v>0</v>
      </c>
      <c r="K18" s="296">
        <f t="shared" si="2"/>
        <v>0</v>
      </c>
      <c r="L18" s="296">
        <v>0</v>
      </c>
      <c r="M18" s="296">
        <v>0</v>
      </c>
    </row>
    <row r="19" spans="1:13" s="108" customFormat="1" ht="14.25">
      <c r="A19" s="110">
        <v>7</v>
      </c>
      <c r="B19" s="16" t="s">
        <v>871</v>
      </c>
      <c r="C19" s="296">
        <v>41.16</v>
      </c>
      <c r="D19" s="296">
        <v>0.92</v>
      </c>
      <c r="E19" s="297">
        <f t="shared" si="0"/>
        <v>40.239999999999995</v>
      </c>
      <c r="F19" s="296">
        <v>1643</v>
      </c>
      <c r="G19" s="296">
        <v>41.16</v>
      </c>
      <c r="H19" s="296">
        <v>1643</v>
      </c>
      <c r="I19" s="296">
        <v>41.16</v>
      </c>
      <c r="J19" s="298">
        <f t="shared" si="1"/>
        <v>0</v>
      </c>
      <c r="K19" s="296">
        <f t="shared" si="2"/>
        <v>0</v>
      </c>
      <c r="L19" s="296">
        <v>0</v>
      </c>
      <c r="M19" s="296">
        <v>0</v>
      </c>
    </row>
    <row r="20" spans="1:13" ht="15.75" customHeight="1">
      <c r="A20" s="110">
        <v>8</v>
      </c>
      <c r="B20" s="16" t="s">
        <v>872</v>
      </c>
      <c r="C20" s="296">
        <v>63.72</v>
      </c>
      <c r="D20" s="296">
        <v>0.2</v>
      </c>
      <c r="E20" s="297">
        <f t="shared" si="0"/>
        <v>63.519999999999996</v>
      </c>
      <c r="F20" s="296">
        <v>2568</v>
      </c>
      <c r="G20" s="296">
        <v>63.72</v>
      </c>
      <c r="H20" s="296">
        <v>2568</v>
      </c>
      <c r="I20" s="296">
        <v>63.72</v>
      </c>
      <c r="J20" s="298">
        <f t="shared" si="1"/>
        <v>0</v>
      </c>
      <c r="K20" s="296">
        <f t="shared" si="2"/>
        <v>0</v>
      </c>
      <c r="L20" s="296">
        <v>0</v>
      </c>
      <c r="M20" s="296">
        <v>0</v>
      </c>
    </row>
    <row r="21" spans="1:13" ht="15.75" customHeight="1">
      <c r="A21" s="110">
        <v>9</v>
      </c>
      <c r="B21" s="16" t="s">
        <v>873</v>
      </c>
      <c r="C21" s="296">
        <v>18.89</v>
      </c>
      <c r="D21" s="296">
        <v>0.53</v>
      </c>
      <c r="E21" s="297">
        <f t="shared" si="0"/>
        <v>18.36</v>
      </c>
      <c r="F21" s="296">
        <v>758.9</v>
      </c>
      <c r="G21" s="296">
        <v>18.89</v>
      </c>
      <c r="H21" s="296">
        <v>758.9</v>
      </c>
      <c r="I21" s="296">
        <v>18.89</v>
      </c>
      <c r="J21" s="298">
        <f t="shared" si="1"/>
        <v>0</v>
      </c>
      <c r="K21" s="296">
        <f t="shared" si="2"/>
        <v>0</v>
      </c>
      <c r="L21" s="296">
        <v>0</v>
      </c>
      <c r="M21" s="296">
        <v>0</v>
      </c>
    </row>
    <row r="22" spans="1:13" ht="15.75" customHeight="1">
      <c r="A22" s="110">
        <v>10</v>
      </c>
      <c r="B22" s="16" t="s">
        <v>874</v>
      </c>
      <c r="C22" s="296">
        <v>52.06</v>
      </c>
      <c r="D22" s="296">
        <v>0.82</v>
      </c>
      <c r="E22" s="297">
        <f t="shared" si="0"/>
        <v>51.24</v>
      </c>
      <c r="F22" s="296">
        <v>2111</v>
      </c>
      <c r="G22" s="296">
        <v>52.06</v>
      </c>
      <c r="H22" s="296">
        <v>2111</v>
      </c>
      <c r="I22" s="296">
        <v>52.06</v>
      </c>
      <c r="J22" s="298">
        <f t="shared" si="1"/>
        <v>0</v>
      </c>
      <c r="K22" s="296">
        <f t="shared" si="2"/>
        <v>0</v>
      </c>
      <c r="L22" s="296">
        <v>0</v>
      </c>
      <c r="M22" s="296">
        <v>0</v>
      </c>
    </row>
    <row r="23" spans="1:13" ht="15.75" customHeight="1">
      <c r="A23" s="110">
        <v>11</v>
      </c>
      <c r="B23" s="16" t="s">
        <v>875</v>
      </c>
      <c r="C23" s="296">
        <v>71.31</v>
      </c>
      <c r="D23" s="296">
        <v>0.42</v>
      </c>
      <c r="E23" s="297">
        <f t="shared" si="0"/>
        <v>70.89</v>
      </c>
      <c r="F23" s="296">
        <v>2884</v>
      </c>
      <c r="G23" s="296">
        <v>71.31</v>
      </c>
      <c r="H23" s="296">
        <v>2884</v>
      </c>
      <c r="I23" s="296">
        <v>71.31</v>
      </c>
      <c r="J23" s="298">
        <f t="shared" si="1"/>
        <v>0</v>
      </c>
      <c r="K23" s="296">
        <f t="shared" si="2"/>
        <v>0</v>
      </c>
      <c r="L23" s="296">
        <v>0</v>
      </c>
      <c r="M23" s="296">
        <v>0</v>
      </c>
    </row>
    <row r="24" spans="1:13" ht="15.75" customHeight="1">
      <c r="A24" s="110">
        <v>12</v>
      </c>
      <c r="B24" s="16" t="s">
        <v>876</v>
      </c>
      <c r="C24" s="296">
        <v>28.66</v>
      </c>
      <c r="D24" s="296">
        <v>0.72</v>
      </c>
      <c r="E24" s="297">
        <f t="shared" si="0"/>
        <v>27.94</v>
      </c>
      <c r="F24" s="296">
        <v>1158.71</v>
      </c>
      <c r="G24" s="296">
        <v>28.66</v>
      </c>
      <c r="H24" s="296">
        <v>1158.71</v>
      </c>
      <c r="I24" s="296">
        <v>28.66</v>
      </c>
      <c r="J24" s="298">
        <f t="shared" si="1"/>
        <v>0</v>
      </c>
      <c r="K24" s="296">
        <f t="shared" si="2"/>
        <v>0</v>
      </c>
      <c r="L24" s="296">
        <v>0</v>
      </c>
      <c r="M24" s="296">
        <v>0</v>
      </c>
    </row>
    <row r="25" spans="1:13" ht="15.75" customHeight="1">
      <c r="A25" s="110">
        <v>13</v>
      </c>
      <c r="B25" s="16" t="s">
        <v>877</v>
      </c>
      <c r="C25" s="296">
        <v>91.51</v>
      </c>
      <c r="D25" s="296">
        <v>0.98</v>
      </c>
      <c r="E25" s="297">
        <f t="shared" si="0"/>
        <v>90.53</v>
      </c>
      <c r="F25" s="296">
        <v>3728.72</v>
      </c>
      <c r="G25" s="296">
        <v>91.51</v>
      </c>
      <c r="H25" s="296">
        <v>3728.72</v>
      </c>
      <c r="I25" s="296">
        <v>91.51</v>
      </c>
      <c r="J25" s="298">
        <f t="shared" si="1"/>
        <v>0</v>
      </c>
      <c r="K25" s="296">
        <f t="shared" si="2"/>
        <v>0</v>
      </c>
      <c r="L25" s="296">
        <v>0</v>
      </c>
      <c r="M25" s="296">
        <v>0</v>
      </c>
    </row>
    <row r="26" spans="1:13" ht="15.75" customHeight="1">
      <c r="A26" s="110">
        <v>14</v>
      </c>
      <c r="B26" s="16" t="s">
        <v>878</v>
      </c>
      <c r="C26" s="296">
        <v>34.7</v>
      </c>
      <c r="D26" s="296">
        <v>0.69</v>
      </c>
      <c r="E26" s="297">
        <f t="shared" si="0"/>
        <v>34.010000000000005</v>
      </c>
      <c r="F26" s="296">
        <v>1398</v>
      </c>
      <c r="G26" s="296">
        <v>34.7</v>
      </c>
      <c r="H26" s="296">
        <v>1398</v>
      </c>
      <c r="I26" s="296">
        <v>34.7</v>
      </c>
      <c r="J26" s="298">
        <f t="shared" si="1"/>
        <v>0</v>
      </c>
      <c r="K26" s="296">
        <f t="shared" si="2"/>
        <v>0</v>
      </c>
      <c r="L26" s="296">
        <v>0</v>
      </c>
      <c r="M26" s="296">
        <v>0</v>
      </c>
    </row>
    <row r="27" spans="1:13" ht="15.75" customHeight="1">
      <c r="A27" s="110">
        <v>15</v>
      </c>
      <c r="B27" s="16" t="s">
        <v>879</v>
      </c>
      <c r="C27" s="296">
        <v>39.85</v>
      </c>
      <c r="D27" s="296">
        <v>0.84</v>
      </c>
      <c r="E27" s="297">
        <f t="shared" si="0"/>
        <v>39.01</v>
      </c>
      <c r="F27" s="296">
        <v>1600</v>
      </c>
      <c r="G27" s="296">
        <v>39.85</v>
      </c>
      <c r="H27" s="296">
        <v>1600</v>
      </c>
      <c r="I27" s="296">
        <v>39.85</v>
      </c>
      <c r="J27" s="298">
        <f t="shared" si="1"/>
        <v>0</v>
      </c>
      <c r="K27" s="296">
        <f t="shared" si="2"/>
        <v>0</v>
      </c>
      <c r="L27" s="296">
        <v>0</v>
      </c>
      <c r="M27" s="296">
        <v>0</v>
      </c>
    </row>
    <row r="28" spans="1:13" ht="15.75" customHeight="1">
      <c r="A28" s="110">
        <v>16</v>
      </c>
      <c r="B28" s="16" t="s">
        <v>885</v>
      </c>
      <c r="C28" s="296">
        <v>35.84</v>
      </c>
      <c r="D28" s="296">
        <v>0.68</v>
      </c>
      <c r="E28" s="297">
        <f t="shared" si="0"/>
        <v>35.160000000000004</v>
      </c>
      <c r="F28" s="296">
        <v>1439.1</v>
      </c>
      <c r="G28" s="296">
        <v>35.84</v>
      </c>
      <c r="H28" s="296">
        <v>1439.1</v>
      </c>
      <c r="I28" s="296">
        <v>35.84</v>
      </c>
      <c r="J28" s="298">
        <f t="shared" si="1"/>
        <v>0</v>
      </c>
      <c r="K28" s="296">
        <f t="shared" si="2"/>
        <v>0</v>
      </c>
      <c r="L28" s="296">
        <v>0</v>
      </c>
      <c r="M28" s="296">
        <v>0</v>
      </c>
    </row>
    <row r="29" spans="1:13" ht="15.75" customHeight="1">
      <c r="A29" s="110">
        <v>17</v>
      </c>
      <c r="B29" s="16" t="s">
        <v>880</v>
      </c>
      <c r="C29" s="296">
        <v>27.58</v>
      </c>
      <c r="D29" s="296">
        <v>0.05</v>
      </c>
      <c r="E29" s="297">
        <f t="shared" si="0"/>
        <v>27.529999999999998</v>
      </c>
      <c r="F29" s="296">
        <v>1103.27</v>
      </c>
      <c r="G29" s="296">
        <v>27.58</v>
      </c>
      <c r="H29" s="296">
        <v>1103.27</v>
      </c>
      <c r="I29" s="296">
        <v>27.58</v>
      </c>
      <c r="J29" s="298">
        <f t="shared" si="1"/>
        <v>0</v>
      </c>
      <c r="K29" s="296">
        <f t="shared" si="2"/>
        <v>0</v>
      </c>
      <c r="L29" s="296">
        <v>0</v>
      </c>
      <c r="M29" s="296">
        <v>0</v>
      </c>
    </row>
    <row r="30" spans="1:13" ht="15.75" customHeight="1">
      <c r="A30" s="110">
        <v>18</v>
      </c>
      <c r="B30" s="16" t="s">
        <v>881</v>
      </c>
      <c r="C30" s="296">
        <v>67.43</v>
      </c>
      <c r="D30" s="296">
        <v>0.56</v>
      </c>
      <c r="E30" s="297">
        <f t="shared" si="0"/>
        <v>66.87</v>
      </c>
      <c r="F30" s="296">
        <v>2714</v>
      </c>
      <c r="G30" s="296">
        <v>67.43</v>
      </c>
      <c r="H30" s="296">
        <v>2714</v>
      </c>
      <c r="I30" s="296">
        <v>67.43</v>
      </c>
      <c r="J30" s="298">
        <f t="shared" si="1"/>
        <v>0</v>
      </c>
      <c r="K30" s="296">
        <f t="shared" si="2"/>
        <v>0</v>
      </c>
      <c r="L30" s="296">
        <v>0</v>
      </c>
      <c r="M30" s="296">
        <v>0</v>
      </c>
    </row>
    <row r="31" spans="1:13" ht="15.75" customHeight="1">
      <c r="A31" s="110">
        <v>19</v>
      </c>
      <c r="B31" s="16" t="s">
        <v>886</v>
      </c>
      <c r="C31" s="296">
        <v>31.02</v>
      </c>
      <c r="D31" s="296">
        <v>0.56</v>
      </c>
      <c r="E31" s="297">
        <f t="shared" si="0"/>
        <v>30.46</v>
      </c>
      <c r="F31" s="296">
        <v>1244.87</v>
      </c>
      <c r="G31" s="296">
        <v>31.02</v>
      </c>
      <c r="H31" s="296">
        <v>1244.87</v>
      </c>
      <c r="I31" s="296">
        <v>31.02</v>
      </c>
      <c r="J31" s="298">
        <f t="shared" si="1"/>
        <v>0</v>
      </c>
      <c r="K31" s="296">
        <f t="shared" si="2"/>
        <v>0</v>
      </c>
      <c r="L31" s="296">
        <v>0</v>
      </c>
      <c r="M31" s="296">
        <v>0</v>
      </c>
    </row>
    <row r="32" spans="1:13" ht="15.75" customHeight="1">
      <c r="A32" s="110">
        <v>20</v>
      </c>
      <c r="B32" s="16" t="s">
        <v>882</v>
      </c>
      <c r="C32" s="296">
        <v>57.69</v>
      </c>
      <c r="D32" s="296">
        <v>0.19</v>
      </c>
      <c r="E32" s="297">
        <f t="shared" si="0"/>
        <v>57.5</v>
      </c>
      <c r="F32" s="296">
        <v>2316</v>
      </c>
      <c r="G32" s="296">
        <v>57.69</v>
      </c>
      <c r="H32" s="296">
        <v>2316</v>
      </c>
      <c r="I32" s="296">
        <v>57.69</v>
      </c>
      <c r="J32" s="298">
        <f t="shared" si="1"/>
        <v>0</v>
      </c>
      <c r="K32" s="296">
        <f t="shared" si="2"/>
        <v>0</v>
      </c>
      <c r="L32" s="296">
        <v>0</v>
      </c>
      <c r="M32" s="296">
        <v>0</v>
      </c>
    </row>
    <row r="33" spans="1:13" ht="15.75" customHeight="1">
      <c r="A33" s="110">
        <v>21</v>
      </c>
      <c r="B33" s="16" t="s">
        <v>887</v>
      </c>
      <c r="C33" s="296">
        <v>34.91</v>
      </c>
      <c r="D33" s="296">
        <v>23.51</v>
      </c>
      <c r="E33" s="297">
        <v>11.39</v>
      </c>
      <c r="F33" s="296">
        <v>1394.13</v>
      </c>
      <c r="G33" s="296">
        <v>34.91</v>
      </c>
      <c r="H33" s="296">
        <v>1394.13</v>
      </c>
      <c r="I33" s="296">
        <v>34.91</v>
      </c>
      <c r="J33" s="298">
        <f t="shared" si="1"/>
        <v>0</v>
      </c>
      <c r="K33" s="296">
        <f t="shared" si="2"/>
        <v>-0.009999999999990905</v>
      </c>
      <c r="L33" s="296">
        <v>0</v>
      </c>
      <c r="M33" s="296">
        <v>0</v>
      </c>
    </row>
    <row r="34" spans="1:13" ht="14.25">
      <c r="A34" s="110">
        <v>22</v>
      </c>
      <c r="B34" s="16" t="s">
        <v>883</v>
      </c>
      <c r="C34" s="296">
        <v>51.47</v>
      </c>
      <c r="D34" s="296">
        <v>0.45</v>
      </c>
      <c r="E34" s="297">
        <f t="shared" si="0"/>
        <v>51.019999999999996</v>
      </c>
      <c r="F34" s="296">
        <v>2063.27</v>
      </c>
      <c r="G34" s="296">
        <v>51.47</v>
      </c>
      <c r="H34" s="296">
        <v>2063.27</v>
      </c>
      <c r="I34" s="296">
        <v>51.47</v>
      </c>
      <c r="J34" s="298">
        <f t="shared" si="1"/>
        <v>0</v>
      </c>
      <c r="K34" s="296">
        <f t="shared" si="2"/>
        <v>0</v>
      </c>
      <c r="L34" s="296">
        <v>0</v>
      </c>
      <c r="M34" s="296">
        <v>0</v>
      </c>
    </row>
    <row r="35" spans="2:13" ht="14.25">
      <c r="B35" s="109" t="s">
        <v>85</v>
      </c>
      <c r="C35" s="296">
        <f>SUM(C13:C34)</f>
        <v>1014.08</v>
      </c>
      <c r="D35" s="296">
        <f aca="true" t="shared" si="3" ref="D35:M35">SUM(D13:D34)</f>
        <v>34.370000000000005</v>
      </c>
      <c r="E35" s="297">
        <f t="shared" si="3"/>
        <v>979.6999999999999</v>
      </c>
      <c r="F35" s="296">
        <f t="shared" si="3"/>
        <v>40786.99999999999</v>
      </c>
      <c r="G35" s="296">
        <f t="shared" si="3"/>
        <v>1014.08</v>
      </c>
      <c r="H35" s="296">
        <f t="shared" si="3"/>
        <v>40786.99999999999</v>
      </c>
      <c r="I35" s="296">
        <f t="shared" si="3"/>
        <v>1014.08</v>
      </c>
      <c r="J35" s="296">
        <f t="shared" si="3"/>
        <v>0</v>
      </c>
      <c r="K35" s="296">
        <f t="shared" si="3"/>
        <v>-0.009999999999990905</v>
      </c>
      <c r="L35" s="296">
        <f t="shared" si="3"/>
        <v>0</v>
      </c>
      <c r="M35" s="296">
        <f t="shared" si="3"/>
        <v>0</v>
      </c>
    </row>
    <row r="38" ht="15.75" customHeight="1"/>
    <row r="39" spans="1:14" ht="15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13"/>
    </row>
    <row r="40" spans="1:14" ht="15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13"/>
    </row>
    <row r="41" spans="1:14" ht="20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1023" t="s">
        <v>862</v>
      </c>
      <c r="L41" s="1023"/>
      <c r="M41" s="1023"/>
      <c r="N41" s="96"/>
    </row>
    <row r="42" spans="1:14" ht="15.75">
      <c r="A42" s="12" t="s">
        <v>18</v>
      </c>
      <c r="B42" s="12"/>
      <c r="C42" s="12"/>
      <c r="D42" s="12"/>
      <c r="E42" s="12"/>
      <c r="F42" s="12"/>
      <c r="G42" s="13"/>
      <c r="H42" s="13"/>
      <c r="I42" s="13"/>
      <c r="J42" s="169"/>
      <c r="K42" s="1010" t="s">
        <v>863</v>
      </c>
      <c r="L42" s="1010"/>
      <c r="M42" s="1010"/>
      <c r="N42" s="28"/>
    </row>
    <row r="43" spans="1:14" ht="12.75">
      <c r="A43" s="12"/>
      <c r="B43" s="13"/>
      <c r="C43" s="13"/>
      <c r="D43" s="13"/>
      <c r="E43" s="13"/>
      <c r="F43" s="13"/>
      <c r="G43" s="13"/>
      <c r="H43" s="13"/>
      <c r="I43" s="13"/>
      <c r="J43" s="169"/>
      <c r="K43" s="13"/>
      <c r="L43" s="13"/>
      <c r="M43" s="13"/>
      <c r="N43" s="13"/>
    </row>
  </sheetData>
  <sheetProtection/>
  <mergeCells count="18">
    <mergeCell ref="H9:I10"/>
    <mergeCell ref="K9:K11"/>
    <mergeCell ref="D9:D11"/>
    <mergeCell ref="E9:E11"/>
    <mergeCell ref="A9:A11"/>
    <mergeCell ref="M9:M11"/>
    <mergeCell ref="L9:L11"/>
    <mergeCell ref="B9:B11"/>
    <mergeCell ref="K41:M41"/>
    <mergeCell ref="K42:M42"/>
    <mergeCell ref="K2:M2"/>
    <mergeCell ref="B3:K3"/>
    <mergeCell ref="B4:K4"/>
    <mergeCell ref="C9:C11"/>
    <mergeCell ref="J9:J11"/>
    <mergeCell ref="L7:M7"/>
    <mergeCell ref="G8:M8"/>
    <mergeCell ref="F9:G10"/>
  </mergeCells>
  <printOptions horizontalCentered="1"/>
  <pageMargins left="0.63" right="0.5" top="0.44" bottom="0" header="0.22" footer="0.31496062992125984"/>
  <pageSetup fitToHeight="1" fitToWidth="1"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4"/>
  <sheetViews>
    <sheetView view="pageBreakPreview" zoomScale="90" zoomScaleSheetLayoutView="90" zoomScalePageLayoutView="0" workbookViewId="0" topLeftCell="A1">
      <selection activeCell="K2" sqref="K2:M2"/>
    </sheetView>
  </sheetViews>
  <sheetFormatPr defaultColWidth="9.140625" defaultRowHeight="12.75"/>
  <cols>
    <col min="1" max="1" width="5.57421875" style="13" customWidth="1"/>
    <col min="2" max="2" width="15.57421875" style="13" customWidth="1"/>
    <col min="3" max="3" width="10.57421875" style="13" customWidth="1"/>
    <col min="4" max="4" width="9.8515625" style="13" customWidth="1"/>
    <col min="5" max="5" width="8.7109375" style="13" customWidth="1"/>
    <col min="6" max="6" width="10.8515625" style="13" customWidth="1"/>
    <col min="7" max="7" width="15.8515625" style="13" customWidth="1"/>
    <col min="8" max="8" width="12.421875" style="13" customWidth="1"/>
    <col min="9" max="9" width="12.140625" style="13" customWidth="1"/>
    <col min="10" max="10" width="9.00390625" style="13" customWidth="1"/>
    <col min="11" max="11" width="12.00390625" style="13" customWidth="1"/>
    <col min="12" max="12" width="17.28125" style="13" customWidth="1"/>
    <col min="13" max="13" width="9.140625" style="13" hidden="1" customWidth="1"/>
    <col min="14" max="16384" width="9.140625" style="13" customWidth="1"/>
  </cols>
  <sheetData>
    <row r="1" spans="4:16" ht="15">
      <c r="D1" s="28"/>
      <c r="E1" s="28"/>
      <c r="F1" s="28"/>
      <c r="G1" s="28"/>
      <c r="H1" s="28"/>
      <c r="I1" s="28"/>
      <c r="J1" s="28"/>
      <c r="K1" s="28"/>
      <c r="O1" s="35"/>
      <c r="P1" s="35"/>
    </row>
    <row r="2" spans="2:16" ht="23.25" customHeight="1">
      <c r="B2" s="37"/>
      <c r="C2" s="37"/>
      <c r="D2" s="37"/>
      <c r="E2" s="37"/>
      <c r="F2" s="37"/>
      <c r="G2" s="84" t="s">
        <v>0</v>
      </c>
      <c r="H2" s="37"/>
      <c r="I2" s="37"/>
      <c r="J2" s="37"/>
      <c r="K2" s="1049" t="s">
        <v>418</v>
      </c>
      <c r="L2" s="1049"/>
      <c r="M2" s="1049"/>
      <c r="N2" s="37"/>
      <c r="O2" s="37"/>
      <c r="P2" s="37"/>
    </row>
    <row r="3" spans="1:16" ht="20.25">
      <c r="A3" s="877" t="s">
        <v>684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36"/>
      <c r="N3" s="36"/>
      <c r="O3" s="36"/>
      <c r="P3" s="36"/>
    </row>
    <row r="4" ht="10.5" customHeight="1"/>
    <row r="5" spans="1:12" ht="19.5" customHeight="1">
      <c r="A5" s="1011" t="s">
        <v>741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</row>
    <row r="6" spans="1:12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84" t="s">
        <v>861</v>
      </c>
      <c r="B7" s="84"/>
      <c r="C7" s="227"/>
      <c r="F7" s="1050" t="s">
        <v>16</v>
      </c>
      <c r="G7" s="1050"/>
      <c r="H7" s="1050"/>
      <c r="I7" s="1050"/>
      <c r="J7" s="1050"/>
      <c r="K7" s="1050"/>
      <c r="L7" s="1050"/>
    </row>
    <row r="8" spans="1:12" ht="12.75">
      <c r="A8" s="12"/>
      <c r="F8" s="14"/>
      <c r="G8" s="78"/>
      <c r="H8" s="78"/>
      <c r="I8" s="1005" t="s">
        <v>763</v>
      </c>
      <c r="J8" s="1005"/>
      <c r="K8" s="1005"/>
      <c r="L8" s="1005"/>
    </row>
    <row r="9" spans="1:19" s="12" customFormat="1" ht="12.75">
      <c r="A9" s="974" t="s">
        <v>2</v>
      </c>
      <c r="B9" s="974" t="s">
        <v>3</v>
      </c>
      <c r="C9" s="1035" t="s">
        <v>21</v>
      </c>
      <c r="D9" s="1036"/>
      <c r="E9" s="1036"/>
      <c r="F9" s="1036"/>
      <c r="G9" s="1036"/>
      <c r="H9" s="1035" t="s">
        <v>22</v>
      </c>
      <c r="I9" s="1036"/>
      <c r="J9" s="1036"/>
      <c r="K9" s="1036"/>
      <c r="L9" s="1036"/>
      <c r="R9" s="23"/>
      <c r="S9" s="24"/>
    </row>
    <row r="10" spans="1:12" s="12" customFormat="1" ht="63.75">
      <c r="A10" s="974"/>
      <c r="B10" s="974"/>
      <c r="C10" s="3" t="s">
        <v>738</v>
      </c>
      <c r="D10" s="3" t="s">
        <v>769</v>
      </c>
      <c r="E10" s="3" t="s">
        <v>66</v>
      </c>
      <c r="F10" s="3" t="s">
        <v>67</v>
      </c>
      <c r="G10" s="3" t="s">
        <v>351</v>
      </c>
      <c r="H10" s="3" t="s">
        <v>738</v>
      </c>
      <c r="I10" s="3" t="s">
        <v>769</v>
      </c>
      <c r="J10" s="3" t="s">
        <v>66</v>
      </c>
      <c r="K10" s="3" t="s">
        <v>67</v>
      </c>
      <c r="L10" s="3" t="s">
        <v>352</v>
      </c>
    </row>
    <row r="11" spans="1:12" s="12" customFormat="1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2.75">
      <c r="A12" s="15">
        <v>1</v>
      </c>
      <c r="B12" s="16" t="s">
        <v>866</v>
      </c>
      <c r="C12" s="1024" t="s">
        <v>889</v>
      </c>
      <c r="D12" s="1025"/>
      <c r="E12" s="1025"/>
      <c r="F12" s="1025"/>
      <c r="G12" s="1025"/>
      <c r="H12" s="1025"/>
      <c r="I12" s="1025"/>
      <c r="J12" s="1025"/>
      <c r="K12" s="1025"/>
      <c r="L12" s="1026"/>
    </row>
    <row r="13" spans="1:12" ht="12.75">
      <c r="A13" s="15">
        <v>2</v>
      </c>
      <c r="B13" s="16" t="s">
        <v>884</v>
      </c>
      <c r="C13" s="1027"/>
      <c r="D13" s="1028"/>
      <c r="E13" s="1028"/>
      <c r="F13" s="1028"/>
      <c r="G13" s="1028"/>
      <c r="H13" s="1028"/>
      <c r="I13" s="1028"/>
      <c r="J13" s="1028"/>
      <c r="K13" s="1028"/>
      <c r="L13" s="1029"/>
    </row>
    <row r="14" spans="1:12" ht="12.75">
      <c r="A14" s="15">
        <v>3</v>
      </c>
      <c r="B14" s="16" t="s">
        <v>867</v>
      </c>
      <c r="C14" s="1027"/>
      <c r="D14" s="1028"/>
      <c r="E14" s="1028"/>
      <c r="F14" s="1028"/>
      <c r="G14" s="1028"/>
      <c r="H14" s="1028"/>
      <c r="I14" s="1028"/>
      <c r="J14" s="1028"/>
      <c r="K14" s="1028"/>
      <c r="L14" s="1029"/>
    </row>
    <row r="15" spans="1:12" ht="12.75">
      <c r="A15" s="15">
        <v>4</v>
      </c>
      <c r="B15" s="16" t="s">
        <v>868</v>
      </c>
      <c r="C15" s="1027"/>
      <c r="D15" s="1028"/>
      <c r="E15" s="1028"/>
      <c r="F15" s="1028"/>
      <c r="G15" s="1028"/>
      <c r="H15" s="1028"/>
      <c r="I15" s="1028"/>
      <c r="J15" s="1028"/>
      <c r="K15" s="1028"/>
      <c r="L15" s="1029"/>
    </row>
    <row r="16" spans="1:12" ht="12.75">
      <c r="A16" s="15">
        <v>5</v>
      </c>
      <c r="B16" s="16" t="s">
        <v>869</v>
      </c>
      <c r="C16" s="1027"/>
      <c r="D16" s="1028"/>
      <c r="E16" s="1028"/>
      <c r="F16" s="1028"/>
      <c r="G16" s="1028"/>
      <c r="H16" s="1028"/>
      <c r="I16" s="1028"/>
      <c r="J16" s="1028"/>
      <c r="K16" s="1028"/>
      <c r="L16" s="1029"/>
    </row>
    <row r="17" spans="1:12" ht="12.75">
      <c r="A17" s="15">
        <v>6</v>
      </c>
      <c r="B17" s="16" t="s">
        <v>870</v>
      </c>
      <c r="C17" s="1027"/>
      <c r="D17" s="1028"/>
      <c r="E17" s="1028"/>
      <c r="F17" s="1028"/>
      <c r="G17" s="1028"/>
      <c r="H17" s="1028"/>
      <c r="I17" s="1028"/>
      <c r="J17" s="1028"/>
      <c r="K17" s="1028"/>
      <c r="L17" s="1029"/>
    </row>
    <row r="18" spans="1:12" ht="12.75">
      <c r="A18" s="15">
        <v>7</v>
      </c>
      <c r="B18" s="16" t="s">
        <v>871</v>
      </c>
      <c r="C18" s="1027"/>
      <c r="D18" s="1028"/>
      <c r="E18" s="1028"/>
      <c r="F18" s="1028"/>
      <c r="G18" s="1028"/>
      <c r="H18" s="1028"/>
      <c r="I18" s="1028"/>
      <c r="J18" s="1028"/>
      <c r="K18" s="1028"/>
      <c r="L18" s="1029"/>
    </row>
    <row r="19" spans="1:12" ht="12.75">
      <c r="A19" s="15">
        <v>8</v>
      </c>
      <c r="B19" s="16" t="s">
        <v>872</v>
      </c>
      <c r="C19" s="1027"/>
      <c r="D19" s="1028"/>
      <c r="E19" s="1028"/>
      <c r="F19" s="1028"/>
      <c r="G19" s="1028"/>
      <c r="H19" s="1028"/>
      <c r="I19" s="1028"/>
      <c r="J19" s="1028"/>
      <c r="K19" s="1028"/>
      <c r="L19" s="1029"/>
    </row>
    <row r="20" spans="1:12" ht="12.75">
      <c r="A20" s="15">
        <v>9</v>
      </c>
      <c r="B20" s="16" t="s">
        <v>873</v>
      </c>
      <c r="C20" s="1027"/>
      <c r="D20" s="1028"/>
      <c r="E20" s="1028"/>
      <c r="F20" s="1028"/>
      <c r="G20" s="1028"/>
      <c r="H20" s="1028"/>
      <c r="I20" s="1028"/>
      <c r="J20" s="1028"/>
      <c r="K20" s="1028"/>
      <c r="L20" s="1029"/>
    </row>
    <row r="21" spans="1:12" ht="12.75">
      <c r="A21" s="15">
        <v>10</v>
      </c>
      <c r="B21" s="16" t="s">
        <v>874</v>
      </c>
      <c r="C21" s="1027"/>
      <c r="D21" s="1028"/>
      <c r="E21" s="1028"/>
      <c r="F21" s="1028"/>
      <c r="G21" s="1028"/>
      <c r="H21" s="1028"/>
      <c r="I21" s="1028"/>
      <c r="J21" s="1028"/>
      <c r="K21" s="1028"/>
      <c r="L21" s="1029"/>
    </row>
    <row r="22" spans="1:12" ht="12.75">
      <c r="A22" s="15">
        <v>11</v>
      </c>
      <c r="B22" s="16" t="s">
        <v>875</v>
      </c>
      <c r="C22" s="1027"/>
      <c r="D22" s="1028"/>
      <c r="E22" s="1028"/>
      <c r="F22" s="1028"/>
      <c r="G22" s="1028"/>
      <c r="H22" s="1028"/>
      <c r="I22" s="1028"/>
      <c r="J22" s="1028"/>
      <c r="K22" s="1028"/>
      <c r="L22" s="1029"/>
    </row>
    <row r="23" spans="1:12" ht="12.75">
      <c r="A23" s="15">
        <v>12</v>
      </c>
      <c r="B23" s="16" t="s">
        <v>876</v>
      </c>
      <c r="C23" s="1027"/>
      <c r="D23" s="1028"/>
      <c r="E23" s="1028"/>
      <c r="F23" s="1028"/>
      <c r="G23" s="1028"/>
      <c r="H23" s="1028"/>
      <c r="I23" s="1028"/>
      <c r="J23" s="1028"/>
      <c r="K23" s="1028"/>
      <c r="L23" s="1029"/>
    </row>
    <row r="24" spans="1:12" ht="12.75">
      <c r="A24" s="15">
        <v>13</v>
      </c>
      <c r="B24" s="16" t="s">
        <v>877</v>
      </c>
      <c r="C24" s="1027"/>
      <c r="D24" s="1028"/>
      <c r="E24" s="1028"/>
      <c r="F24" s="1028"/>
      <c r="G24" s="1028"/>
      <c r="H24" s="1028"/>
      <c r="I24" s="1028"/>
      <c r="J24" s="1028"/>
      <c r="K24" s="1028"/>
      <c r="L24" s="1029"/>
    </row>
    <row r="25" spans="1:12" ht="12.75">
      <c r="A25" s="15">
        <v>14</v>
      </c>
      <c r="B25" s="16" t="s">
        <v>878</v>
      </c>
      <c r="C25" s="1027"/>
      <c r="D25" s="1028"/>
      <c r="E25" s="1028"/>
      <c r="F25" s="1028"/>
      <c r="G25" s="1028"/>
      <c r="H25" s="1028"/>
      <c r="I25" s="1028"/>
      <c r="J25" s="1028"/>
      <c r="K25" s="1028"/>
      <c r="L25" s="1029"/>
    </row>
    <row r="26" spans="1:12" ht="12.75">
      <c r="A26" s="15">
        <v>15</v>
      </c>
      <c r="B26" s="16" t="s">
        <v>879</v>
      </c>
      <c r="C26" s="1027"/>
      <c r="D26" s="1028"/>
      <c r="E26" s="1028"/>
      <c r="F26" s="1028"/>
      <c r="G26" s="1028"/>
      <c r="H26" s="1028"/>
      <c r="I26" s="1028"/>
      <c r="J26" s="1028"/>
      <c r="K26" s="1028"/>
      <c r="L26" s="1029"/>
    </row>
    <row r="27" spans="1:12" ht="12.75">
      <c r="A27" s="15">
        <v>16</v>
      </c>
      <c r="B27" s="16" t="s">
        <v>885</v>
      </c>
      <c r="C27" s="1027"/>
      <c r="D27" s="1028"/>
      <c r="E27" s="1028"/>
      <c r="F27" s="1028"/>
      <c r="G27" s="1028"/>
      <c r="H27" s="1028"/>
      <c r="I27" s="1028"/>
      <c r="J27" s="1028"/>
      <c r="K27" s="1028"/>
      <c r="L27" s="1029"/>
    </row>
    <row r="28" spans="1:12" ht="12.75">
      <c r="A28" s="15">
        <v>17</v>
      </c>
      <c r="B28" s="16" t="s">
        <v>880</v>
      </c>
      <c r="C28" s="1027"/>
      <c r="D28" s="1028"/>
      <c r="E28" s="1028"/>
      <c r="F28" s="1028"/>
      <c r="G28" s="1028"/>
      <c r="H28" s="1028"/>
      <c r="I28" s="1028"/>
      <c r="J28" s="1028"/>
      <c r="K28" s="1028"/>
      <c r="L28" s="1029"/>
    </row>
    <row r="29" spans="1:12" ht="12.75">
      <c r="A29" s="15">
        <v>18</v>
      </c>
      <c r="B29" s="16" t="s">
        <v>881</v>
      </c>
      <c r="C29" s="1027"/>
      <c r="D29" s="1028"/>
      <c r="E29" s="1028"/>
      <c r="F29" s="1028"/>
      <c r="G29" s="1028"/>
      <c r="H29" s="1028"/>
      <c r="I29" s="1028"/>
      <c r="J29" s="1028"/>
      <c r="K29" s="1028"/>
      <c r="L29" s="1029"/>
    </row>
    <row r="30" spans="1:13" ht="12.75">
      <c r="A30" s="15">
        <v>19</v>
      </c>
      <c r="B30" s="16" t="s">
        <v>886</v>
      </c>
      <c r="C30" s="1027"/>
      <c r="D30" s="1028"/>
      <c r="E30" s="1028"/>
      <c r="F30" s="1028"/>
      <c r="G30" s="1028"/>
      <c r="H30" s="1028"/>
      <c r="I30" s="1028"/>
      <c r="J30" s="1028"/>
      <c r="K30" s="1028"/>
      <c r="L30" s="1029"/>
      <c r="M30" s="13">
        <v>0</v>
      </c>
    </row>
    <row r="31" spans="1:12" ht="12.75">
      <c r="A31" s="15">
        <v>20</v>
      </c>
      <c r="B31" s="16" t="s">
        <v>882</v>
      </c>
      <c r="C31" s="1027"/>
      <c r="D31" s="1028"/>
      <c r="E31" s="1028"/>
      <c r="F31" s="1028"/>
      <c r="G31" s="1028"/>
      <c r="H31" s="1028"/>
      <c r="I31" s="1028"/>
      <c r="J31" s="1028"/>
      <c r="K31" s="1028"/>
      <c r="L31" s="1029"/>
    </row>
    <row r="32" spans="1:12" ht="12.75">
      <c r="A32" s="15">
        <v>21</v>
      </c>
      <c r="B32" s="16" t="s">
        <v>887</v>
      </c>
      <c r="C32" s="1027"/>
      <c r="D32" s="1028"/>
      <c r="E32" s="1028"/>
      <c r="F32" s="1028"/>
      <c r="G32" s="1028"/>
      <c r="H32" s="1028"/>
      <c r="I32" s="1028"/>
      <c r="J32" s="1028"/>
      <c r="K32" s="1028"/>
      <c r="L32" s="1029"/>
    </row>
    <row r="33" spans="1:12" ht="12.75">
      <c r="A33" s="15">
        <v>22</v>
      </c>
      <c r="B33" s="16" t="s">
        <v>883</v>
      </c>
      <c r="C33" s="1027"/>
      <c r="D33" s="1028"/>
      <c r="E33" s="1028"/>
      <c r="F33" s="1028"/>
      <c r="G33" s="1028"/>
      <c r="H33" s="1028"/>
      <c r="I33" s="1028"/>
      <c r="J33" s="1028"/>
      <c r="K33" s="1028"/>
      <c r="L33" s="1029"/>
    </row>
    <row r="34" spans="1:12" ht="12.75">
      <c r="A34" s="2" t="s">
        <v>15</v>
      </c>
      <c r="B34" s="16"/>
      <c r="C34" s="1030"/>
      <c r="D34" s="1031"/>
      <c r="E34" s="1031"/>
      <c r="F34" s="1031"/>
      <c r="G34" s="1031"/>
      <c r="H34" s="1031"/>
      <c r="I34" s="1031"/>
      <c r="J34" s="1031"/>
      <c r="K34" s="1031"/>
      <c r="L34" s="1032"/>
    </row>
    <row r="35" spans="1:12" ht="12.75">
      <c r="A35" s="18" t="s">
        <v>350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2.75">
      <c r="A36" s="17" t="s">
        <v>349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4.25" customHeight="1">
      <c r="A39" s="64"/>
      <c r="B39" s="64" t="s">
        <v>18</v>
      </c>
      <c r="C39" s="64"/>
      <c r="D39" s="64"/>
      <c r="E39" s="64"/>
      <c r="F39" s="64"/>
      <c r="G39" s="64"/>
      <c r="H39" s="64"/>
      <c r="I39" s="64"/>
      <c r="J39" s="1023" t="s">
        <v>862</v>
      </c>
      <c r="K39" s="1023"/>
      <c r="L39" s="1023"/>
    </row>
    <row r="40" spans="1:12" ht="15.75">
      <c r="A40" s="64"/>
      <c r="B40" s="64"/>
      <c r="C40" s="64"/>
      <c r="D40" s="64"/>
      <c r="E40" s="64"/>
      <c r="F40" s="64"/>
      <c r="G40" s="64"/>
      <c r="H40" s="64"/>
      <c r="I40" s="64"/>
      <c r="J40" s="1023" t="s">
        <v>863</v>
      </c>
      <c r="K40" s="1023"/>
      <c r="L40" s="1023"/>
    </row>
    <row r="41" spans="1:1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3" ht="12.75">
      <c r="A42" s="12"/>
      <c r="B42" s="12"/>
      <c r="C42" s="12"/>
      <c r="D42" s="12"/>
      <c r="E42" s="12"/>
      <c r="F42" s="12"/>
      <c r="J42" s="984"/>
      <c r="K42" s="984"/>
      <c r="L42" s="984"/>
      <c r="M42" s="984"/>
    </row>
    <row r="43" ht="12.75">
      <c r="A43" s="12"/>
    </row>
    <row r="44" spans="1:12" ht="12.75">
      <c r="A44" s="1007"/>
      <c r="B44" s="1007"/>
      <c r="C44" s="1007"/>
      <c r="D44" s="1007"/>
      <c r="E44" s="1007"/>
      <c r="F44" s="1007"/>
      <c r="G44" s="1007"/>
      <c r="H44" s="1007"/>
      <c r="I44" s="1007"/>
      <c r="J44" s="1007"/>
      <c r="K44" s="1007"/>
      <c r="L44" s="1007"/>
    </row>
  </sheetData>
  <sheetProtection/>
  <mergeCells count="14">
    <mergeCell ref="A44:L44"/>
    <mergeCell ref="I8:L8"/>
    <mergeCell ref="A9:A10"/>
    <mergeCell ref="B9:B10"/>
    <mergeCell ref="C9:G9"/>
    <mergeCell ref="H9:L9"/>
    <mergeCell ref="J40:L40"/>
    <mergeCell ref="C12:L34"/>
    <mergeCell ref="K2:M2"/>
    <mergeCell ref="A3:L3"/>
    <mergeCell ref="A5:L5"/>
    <mergeCell ref="F7:L7"/>
    <mergeCell ref="J39:L39"/>
    <mergeCell ref="J42:M42"/>
  </mergeCells>
  <printOptions horizontalCentered="1"/>
  <pageMargins left="0.7086614173228347" right="0.57" top="0.45" bottom="0" header="0.22" footer="0.31496062992125984"/>
  <pageSetup fitToHeight="1" fitToWidth="1" horizontalDpi="600" verticalDpi="600" orientation="landscape" paperSize="9" scale="88" r:id="rId1"/>
  <rowBreaks count="1" manualBreakCount="1">
    <brk id="4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0"/>
  <sheetViews>
    <sheetView view="pageBreakPreview" zoomScaleSheetLayoutView="100" zoomScalePageLayoutView="0" workbookViewId="0" topLeftCell="A20">
      <selection activeCell="A39" sqref="A39"/>
    </sheetView>
  </sheetViews>
  <sheetFormatPr defaultColWidth="9.140625" defaultRowHeight="12.75"/>
  <cols>
    <col min="1" max="1" width="7.421875" style="13" customWidth="1"/>
    <col min="2" max="2" width="17.140625" style="284" customWidth="1"/>
    <col min="3" max="3" width="8.7109375" style="96" customWidth="1"/>
    <col min="4" max="4" width="10.140625" style="96" customWidth="1"/>
    <col min="5" max="5" width="8.28125" style="96" bestFit="1" customWidth="1"/>
    <col min="6" max="7" width="7.28125" style="96" customWidth="1"/>
    <col min="8" max="8" width="8.140625" style="96" customWidth="1"/>
    <col min="9" max="9" width="9.28125" style="96" customWidth="1"/>
    <col min="10" max="10" width="10.7109375" style="96" customWidth="1"/>
    <col min="11" max="11" width="10.28125" style="96" customWidth="1"/>
    <col min="12" max="12" width="11.28125" style="96" customWidth="1"/>
    <col min="13" max="13" width="10.28125" style="96" customWidth="1"/>
    <col min="14" max="14" width="8.8515625" style="96" customWidth="1"/>
    <col min="15" max="17" width="11.140625" style="96" customWidth="1"/>
    <col min="18" max="16384" width="9.140625" style="13" customWidth="1"/>
  </cols>
  <sheetData>
    <row r="1" spans="3:17" ht="15">
      <c r="C1" s="122"/>
      <c r="D1" s="122"/>
      <c r="E1" s="122"/>
      <c r="F1" s="122"/>
      <c r="G1" s="122"/>
      <c r="H1" s="1"/>
      <c r="I1" s="1"/>
      <c r="J1" s="1"/>
      <c r="K1" s="1"/>
      <c r="L1" s="1"/>
      <c r="M1" s="1"/>
      <c r="N1" s="1"/>
      <c r="O1" s="1"/>
      <c r="P1" s="980"/>
      <c r="Q1" s="980"/>
    </row>
    <row r="2" spans="2:18" ht="25.5" customHeight="1">
      <c r="B2" s="37"/>
      <c r="C2" s="37"/>
      <c r="D2" s="37"/>
      <c r="E2" s="37"/>
      <c r="F2" s="37"/>
      <c r="G2" s="37"/>
      <c r="H2" s="37"/>
      <c r="I2" s="84" t="s">
        <v>0</v>
      </c>
      <c r="J2" s="37"/>
      <c r="K2" s="37"/>
      <c r="L2" s="37"/>
      <c r="M2" s="37"/>
      <c r="N2" s="37"/>
      <c r="O2" s="37"/>
      <c r="P2" s="1063" t="s">
        <v>60</v>
      </c>
      <c r="Q2" s="1063"/>
      <c r="R2" s="37"/>
    </row>
    <row r="3" spans="1:18" ht="20.25">
      <c r="A3" s="1033" t="s">
        <v>684</v>
      </c>
      <c r="B3" s="1033"/>
      <c r="C3" s="1033"/>
      <c r="D3" s="1033"/>
      <c r="E3" s="1033"/>
      <c r="F3" s="1033"/>
      <c r="G3" s="1033"/>
      <c r="H3" s="1033"/>
      <c r="I3" s="1033"/>
      <c r="J3" s="1033"/>
      <c r="K3" s="1033"/>
      <c r="L3" s="1033"/>
      <c r="M3" s="1033"/>
      <c r="N3" s="1033"/>
      <c r="O3" s="1033"/>
      <c r="P3" s="1033"/>
      <c r="Q3" s="1033"/>
      <c r="R3" s="36"/>
    </row>
    <row r="4" spans="1:17" ht="18" customHeight="1">
      <c r="A4" s="1011" t="s">
        <v>971</v>
      </c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</row>
    <row r="5" ht="9.75" customHeight="1"/>
    <row r="6" ht="0.75" customHeight="1"/>
    <row r="7" spans="1:18" ht="12.75">
      <c r="A7" s="984" t="s">
        <v>861</v>
      </c>
      <c r="B7" s="984"/>
      <c r="Q7" s="1" t="s">
        <v>19</v>
      </c>
      <c r="R7" s="18"/>
    </row>
    <row r="8" spans="1:17" ht="15.75">
      <c r="A8" s="11"/>
      <c r="N8" s="1005" t="s">
        <v>763</v>
      </c>
      <c r="O8" s="1005"/>
      <c r="P8" s="1005"/>
      <c r="Q8" s="1005"/>
    </row>
    <row r="9" spans="1:17" ht="28.5" customHeight="1">
      <c r="A9" s="977" t="s">
        <v>2</v>
      </c>
      <c r="B9" s="1054" t="s">
        <v>3</v>
      </c>
      <c r="C9" s="974" t="s">
        <v>972</v>
      </c>
      <c r="D9" s="974"/>
      <c r="E9" s="974"/>
      <c r="F9" s="974" t="s">
        <v>973</v>
      </c>
      <c r="G9" s="974"/>
      <c r="H9" s="974"/>
      <c r="I9" s="1056" t="s">
        <v>354</v>
      </c>
      <c r="J9" s="1057"/>
      <c r="K9" s="1058"/>
      <c r="L9" s="1056" t="s">
        <v>87</v>
      </c>
      <c r="M9" s="1057"/>
      <c r="N9" s="1058"/>
      <c r="O9" s="1051" t="s">
        <v>770</v>
      </c>
      <c r="P9" s="1052"/>
      <c r="Q9" s="1053"/>
    </row>
    <row r="10" spans="1:17" ht="39.75" customHeight="1">
      <c r="A10" s="978"/>
      <c r="B10" s="1055"/>
      <c r="C10" s="3" t="s">
        <v>106</v>
      </c>
      <c r="D10" s="3" t="s">
        <v>650</v>
      </c>
      <c r="E10" s="3" t="s">
        <v>15</v>
      </c>
      <c r="F10" s="3" t="s">
        <v>106</v>
      </c>
      <c r="G10" s="3" t="s">
        <v>96</v>
      </c>
      <c r="H10" s="3" t="s">
        <v>15</v>
      </c>
      <c r="I10" s="3" t="s">
        <v>106</v>
      </c>
      <c r="J10" s="3" t="s">
        <v>96</v>
      </c>
      <c r="K10" s="3" t="s">
        <v>15</v>
      </c>
      <c r="L10" s="3" t="s">
        <v>106</v>
      </c>
      <c r="M10" s="3" t="s">
        <v>96</v>
      </c>
      <c r="N10" s="3" t="s">
        <v>15</v>
      </c>
      <c r="O10" s="3" t="s">
        <v>223</v>
      </c>
      <c r="P10" s="3" t="s">
        <v>652</v>
      </c>
      <c r="Q10" s="3" t="s">
        <v>107</v>
      </c>
    </row>
    <row r="11" spans="1:17" s="52" customFormat="1" ht="12.75">
      <c r="A11" s="51">
        <v>1</v>
      </c>
      <c r="B11" s="279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  <c r="M11" s="51">
        <v>13</v>
      </c>
      <c r="N11" s="51">
        <v>14</v>
      </c>
      <c r="O11" s="51">
        <v>15</v>
      </c>
      <c r="P11" s="51">
        <v>16</v>
      </c>
      <c r="Q11" s="51">
        <v>17</v>
      </c>
    </row>
    <row r="12" spans="1:17" ht="15">
      <c r="A12" s="15">
        <v>1</v>
      </c>
      <c r="B12" s="299" t="s">
        <v>866</v>
      </c>
      <c r="C12" s="277">
        <v>553.6976669999999</v>
      </c>
      <c r="D12" s="277">
        <v>369.131778</v>
      </c>
      <c r="E12" s="277">
        <f>C12+D12</f>
        <v>922.8294449999999</v>
      </c>
      <c r="F12" s="277">
        <v>55.67999999999995</v>
      </c>
      <c r="G12" s="277">
        <v>-125.52</v>
      </c>
      <c r="H12" s="277">
        <f>F12+G12</f>
        <v>-69.84000000000005</v>
      </c>
      <c r="I12" s="277">
        <v>439.1</v>
      </c>
      <c r="J12" s="277">
        <v>458.76</v>
      </c>
      <c r="K12" s="277">
        <f>I12+J12</f>
        <v>897.86</v>
      </c>
      <c r="L12" s="277">
        <v>484.14</v>
      </c>
      <c r="M12" s="277">
        <v>322.76</v>
      </c>
      <c r="N12" s="277">
        <f>L12+M12</f>
        <v>806.9</v>
      </c>
      <c r="O12" s="277">
        <f>F12+I12-L12</f>
        <v>10.639999999999986</v>
      </c>
      <c r="P12" s="277">
        <f>G12+J12-M12</f>
        <v>10.480000000000018</v>
      </c>
      <c r="Q12" s="277">
        <f>O12+P12</f>
        <v>21.120000000000005</v>
      </c>
    </row>
    <row r="13" spans="1:17" ht="15">
      <c r="A13" s="15">
        <v>2</v>
      </c>
      <c r="B13" s="299" t="s">
        <v>884</v>
      </c>
      <c r="C13" s="277">
        <v>111.85233299999999</v>
      </c>
      <c r="D13" s="277">
        <v>74.568222</v>
      </c>
      <c r="E13" s="277">
        <f aca="true" t="shared" si="0" ref="E13:E33">C13+D13</f>
        <v>186.42055499999998</v>
      </c>
      <c r="F13" s="277">
        <v>37.97</v>
      </c>
      <c r="G13" s="277">
        <v>-10.82</v>
      </c>
      <c r="H13" s="277">
        <f aca="true" t="shared" si="1" ref="H13:H33">F13+G13</f>
        <v>27.15</v>
      </c>
      <c r="I13" s="277">
        <v>96.18</v>
      </c>
      <c r="J13" s="277">
        <v>89.12</v>
      </c>
      <c r="K13" s="277">
        <f aca="true" t="shared" si="2" ref="K13:K33">I13+J13</f>
        <v>185.3</v>
      </c>
      <c r="L13" s="277">
        <v>100.16</v>
      </c>
      <c r="M13" s="277">
        <v>66.77</v>
      </c>
      <c r="N13" s="277">
        <f aca="true" t="shared" si="3" ref="N13:N33">L13+M13</f>
        <v>166.93</v>
      </c>
      <c r="O13" s="277">
        <f aca="true" t="shared" si="4" ref="O13:P33">F13+I13-L13</f>
        <v>33.99000000000001</v>
      </c>
      <c r="P13" s="277">
        <f t="shared" si="4"/>
        <v>11.530000000000015</v>
      </c>
      <c r="Q13" s="277">
        <f aca="true" t="shared" si="5" ref="Q13:Q33">O13+P13</f>
        <v>45.520000000000024</v>
      </c>
    </row>
    <row r="14" spans="1:17" ht="15">
      <c r="A14" s="15">
        <v>3</v>
      </c>
      <c r="B14" s="299" t="s">
        <v>867</v>
      </c>
      <c r="C14" s="277">
        <v>270.2133</v>
      </c>
      <c r="D14" s="277">
        <v>180.1422</v>
      </c>
      <c r="E14" s="277">
        <f t="shared" si="0"/>
        <v>450.3555</v>
      </c>
      <c r="F14" s="277">
        <v>63.900000000000006</v>
      </c>
      <c r="G14" s="277">
        <v>-50.72</v>
      </c>
      <c r="H14" s="277">
        <f t="shared" si="1"/>
        <v>13.180000000000007</v>
      </c>
      <c r="I14" s="277">
        <v>222</v>
      </c>
      <c r="J14" s="277">
        <v>228</v>
      </c>
      <c r="K14" s="277">
        <f t="shared" si="2"/>
        <v>450</v>
      </c>
      <c r="L14" s="277">
        <v>245.09</v>
      </c>
      <c r="M14" s="277">
        <v>163.39</v>
      </c>
      <c r="N14" s="277">
        <f t="shared" si="3"/>
        <v>408.48</v>
      </c>
      <c r="O14" s="277">
        <f t="shared" si="4"/>
        <v>40.809999999999974</v>
      </c>
      <c r="P14" s="277">
        <f t="shared" si="4"/>
        <v>13.890000000000015</v>
      </c>
      <c r="Q14" s="277">
        <f t="shared" si="5"/>
        <v>54.69999999999999</v>
      </c>
    </row>
    <row r="15" spans="1:17" ht="15">
      <c r="A15" s="15">
        <v>4</v>
      </c>
      <c r="B15" s="299" t="s">
        <v>868</v>
      </c>
      <c r="C15" s="277">
        <v>140.950179</v>
      </c>
      <c r="D15" s="277">
        <v>93.966786</v>
      </c>
      <c r="E15" s="277">
        <f t="shared" si="0"/>
        <v>234.916965</v>
      </c>
      <c r="F15" s="277">
        <v>23.200000000000003</v>
      </c>
      <c r="G15" s="277">
        <v>-10.27</v>
      </c>
      <c r="H15" s="277">
        <f t="shared" si="1"/>
        <v>12.930000000000003</v>
      </c>
      <c r="I15" s="277">
        <v>161.36</v>
      </c>
      <c r="J15" s="277">
        <v>107.57</v>
      </c>
      <c r="K15" s="277">
        <f t="shared" si="2"/>
        <v>268.93</v>
      </c>
      <c r="L15" s="277">
        <v>131.89</v>
      </c>
      <c r="M15" s="277">
        <v>87.92</v>
      </c>
      <c r="N15" s="277">
        <f t="shared" si="3"/>
        <v>219.81</v>
      </c>
      <c r="O15" s="277">
        <f t="shared" si="4"/>
        <v>52.670000000000016</v>
      </c>
      <c r="P15" s="277">
        <f t="shared" si="4"/>
        <v>9.379999999999995</v>
      </c>
      <c r="Q15" s="277">
        <f t="shared" si="5"/>
        <v>62.05000000000001</v>
      </c>
    </row>
    <row r="16" spans="1:17" ht="15">
      <c r="A16" s="15">
        <v>5</v>
      </c>
      <c r="B16" s="299" t="s">
        <v>869</v>
      </c>
      <c r="C16" s="277">
        <v>121.58932949999999</v>
      </c>
      <c r="D16" s="277">
        <v>81.059553</v>
      </c>
      <c r="E16" s="277">
        <f t="shared" si="0"/>
        <v>202.64888249999998</v>
      </c>
      <c r="F16" s="277">
        <v>24.08</v>
      </c>
      <c r="G16" s="277">
        <v>-7.43</v>
      </c>
      <c r="H16" s="277">
        <f t="shared" si="1"/>
        <v>16.65</v>
      </c>
      <c r="I16" s="277">
        <v>123.43</v>
      </c>
      <c r="J16" s="277">
        <v>82.29</v>
      </c>
      <c r="K16" s="277">
        <f t="shared" si="2"/>
        <v>205.72000000000003</v>
      </c>
      <c r="L16" s="277">
        <v>104.32</v>
      </c>
      <c r="M16" s="277">
        <v>69.55</v>
      </c>
      <c r="N16" s="277">
        <f t="shared" si="3"/>
        <v>173.87</v>
      </c>
      <c r="O16" s="277">
        <f t="shared" si="4"/>
        <v>43.19</v>
      </c>
      <c r="P16" s="277">
        <f t="shared" si="4"/>
        <v>5.3100000000000165</v>
      </c>
      <c r="Q16" s="277">
        <f t="shared" si="5"/>
        <v>48.500000000000014</v>
      </c>
    </row>
    <row r="17" spans="1:17" ht="15">
      <c r="A17" s="15">
        <v>6</v>
      </c>
      <c r="B17" s="299" t="s">
        <v>870</v>
      </c>
      <c r="C17" s="277">
        <v>301.853547</v>
      </c>
      <c r="D17" s="277">
        <v>201.235698</v>
      </c>
      <c r="E17" s="277">
        <f t="shared" si="0"/>
        <v>503.089245</v>
      </c>
      <c r="F17" s="277">
        <v>35.24000000000001</v>
      </c>
      <c r="G17" s="277">
        <v>-65.91</v>
      </c>
      <c r="H17" s="277">
        <f t="shared" si="1"/>
        <v>-30.669999999999987</v>
      </c>
      <c r="I17" s="277">
        <v>257.99</v>
      </c>
      <c r="J17" s="277">
        <v>255.32</v>
      </c>
      <c r="K17" s="277">
        <f t="shared" si="2"/>
        <v>513.31</v>
      </c>
      <c r="L17" s="277">
        <v>265.35</v>
      </c>
      <c r="M17" s="277">
        <v>176.9</v>
      </c>
      <c r="N17" s="277">
        <f t="shared" si="3"/>
        <v>442.25</v>
      </c>
      <c r="O17" s="277">
        <f t="shared" si="4"/>
        <v>27.879999999999995</v>
      </c>
      <c r="P17" s="277">
        <f t="shared" si="4"/>
        <v>12.509999999999991</v>
      </c>
      <c r="Q17" s="277">
        <f t="shared" si="5"/>
        <v>40.389999999999986</v>
      </c>
    </row>
    <row r="18" spans="1:17" ht="15">
      <c r="A18" s="15">
        <v>7</v>
      </c>
      <c r="B18" s="299" t="s">
        <v>871</v>
      </c>
      <c r="C18" s="277">
        <v>263.34482399999996</v>
      </c>
      <c r="D18" s="277">
        <v>175.563216</v>
      </c>
      <c r="E18" s="277">
        <f t="shared" si="0"/>
        <v>438.90803999999997</v>
      </c>
      <c r="F18" s="277">
        <v>55.22</v>
      </c>
      <c r="G18" s="277">
        <v>-65.22</v>
      </c>
      <c r="H18" s="277">
        <f t="shared" si="1"/>
        <v>-10</v>
      </c>
      <c r="I18" s="277">
        <v>224.08</v>
      </c>
      <c r="J18" s="277">
        <v>232.72</v>
      </c>
      <c r="K18" s="277">
        <f t="shared" si="2"/>
        <v>456.8</v>
      </c>
      <c r="L18" s="277">
        <v>237.04</v>
      </c>
      <c r="M18" s="277">
        <v>158.03</v>
      </c>
      <c r="N18" s="277">
        <f t="shared" si="3"/>
        <v>395.07</v>
      </c>
      <c r="O18" s="277">
        <f t="shared" si="4"/>
        <v>42.26000000000002</v>
      </c>
      <c r="P18" s="277">
        <f t="shared" si="4"/>
        <v>9.469999999999999</v>
      </c>
      <c r="Q18" s="277">
        <f t="shared" si="5"/>
        <v>51.73000000000002</v>
      </c>
    </row>
    <row r="19" spans="1:17" ht="15">
      <c r="A19" s="15">
        <v>8</v>
      </c>
      <c r="B19" s="299" t="s">
        <v>872</v>
      </c>
      <c r="C19" s="277">
        <v>313.6005045</v>
      </c>
      <c r="D19" s="277">
        <v>209.067003</v>
      </c>
      <c r="E19" s="277">
        <f t="shared" si="0"/>
        <v>522.6675075</v>
      </c>
      <c r="F19" s="277">
        <v>82.91999999999996</v>
      </c>
      <c r="G19" s="277">
        <v>-12.59</v>
      </c>
      <c r="H19" s="277">
        <f t="shared" si="1"/>
        <v>70.32999999999996</v>
      </c>
      <c r="I19" s="277">
        <v>293.3</v>
      </c>
      <c r="J19" s="277">
        <v>192.84</v>
      </c>
      <c r="K19" s="277">
        <f t="shared" si="2"/>
        <v>486.14</v>
      </c>
      <c r="L19" s="277">
        <v>260.47</v>
      </c>
      <c r="M19" s="277">
        <v>173.65</v>
      </c>
      <c r="N19" s="277">
        <f t="shared" si="3"/>
        <v>434.12</v>
      </c>
      <c r="O19" s="277">
        <f t="shared" si="4"/>
        <v>115.74999999999994</v>
      </c>
      <c r="P19" s="277">
        <f t="shared" si="4"/>
        <v>6.599999999999994</v>
      </c>
      <c r="Q19" s="277">
        <f t="shared" si="5"/>
        <v>122.34999999999994</v>
      </c>
    </row>
    <row r="20" spans="1:17" ht="15">
      <c r="A20" s="15">
        <v>9</v>
      </c>
      <c r="B20" s="299" t="s">
        <v>873</v>
      </c>
      <c r="C20" s="277">
        <v>94.11542549999999</v>
      </c>
      <c r="D20" s="277">
        <v>62.743617</v>
      </c>
      <c r="E20" s="277">
        <f t="shared" si="0"/>
        <v>156.8590425</v>
      </c>
      <c r="F20" s="277">
        <v>48.13</v>
      </c>
      <c r="G20" s="277">
        <v>-4.35</v>
      </c>
      <c r="H20" s="277">
        <f t="shared" si="1"/>
        <v>43.78</v>
      </c>
      <c r="I20" s="277">
        <v>91.14</v>
      </c>
      <c r="J20" s="277">
        <v>60.76</v>
      </c>
      <c r="K20" s="277">
        <f t="shared" si="2"/>
        <v>151.9</v>
      </c>
      <c r="L20" s="277">
        <v>80.21</v>
      </c>
      <c r="M20" s="277">
        <v>53.48</v>
      </c>
      <c r="N20" s="277">
        <f t="shared" si="3"/>
        <v>133.69</v>
      </c>
      <c r="O20" s="277">
        <f t="shared" si="4"/>
        <v>59.06000000000002</v>
      </c>
      <c r="P20" s="277">
        <f t="shared" si="4"/>
        <v>2.9299999999999997</v>
      </c>
      <c r="Q20" s="277">
        <f t="shared" si="5"/>
        <v>61.990000000000016</v>
      </c>
    </row>
    <row r="21" spans="1:17" ht="15">
      <c r="A21" s="15">
        <v>10</v>
      </c>
      <c r="B21" s="299" t="s">
        <v>874</v>
      </c>
      <c r="C21" s="277">
        <v>318.226077</v>
      </c>
      <c r="D21" s="277">
        <v>212.150718</v>
      </c>
      <c r="E21" s="277">
        <f t="shared" si="0"/>
        <v>530.376795</v>
      </c>
      <c r="F21" s="277">
        <v>83.42</v>
      </c>
      <c r="G21" s="277">
        <v>-65.88</v>
      </c>
      <c r="H21" s="277">
        <f t="shared" si="1"/>
        <v>17.540000000000006</v>
      </c>
      <c r="I21" s="277">
        <v>258.4</v>
      </c>
      <c r="J21" s="277">
        <v>250.6</v>
      </c>
      <c r="K21" s="277">
        <f t="shared" si="2"/>
        <v>509</v>
      </c>
      <c r="L21" s="277">
        <v>266.02</v>
      </c>
      <c r="M21" s="277">
        <v>177.34</v>
      </c>
      <c r="N21" s="277">
        <f t="shared" si="3"/>
        <v>443.36</v>
      </c>
      <c r="O21" s="277">
        <f t="shared" si="4"/>
        <v>75.80000000000001</v>
      </c>
      <c r="P21" s="277">
        <f t="shared" si="4"/>
        <v>7.3799999999999955</v>
      </c>
      <c r="Q21" s="277">
        <f t="shared" si="5"/>
        <v>83.18</v>
      </c>
    </row>
    <row r="22" spans="1:17" ht="15">
      <c r="A22" s="15">
        <v>11</v>
      </c>
      <c r="B22" s="299" t="s">
        <v>875</v>
      </c>
      <c r="C22" s="277">
        <v>391.53640949999993</v>
      </c>
      <c r="D22" s="277">
        <v>261.024273</v>
      </c>
      <c r="E22" s="277">
        <f t="shared" si="0"/>
        <v>652.5606825</v>
      </c>
      <c r="F22" s="277">
        <v>84.58</v>
      </c>
      <c r="G22" s="277">
        <v>-80.98</v>
      </c>
      <c r="H22" s="277">
        <f t="shared" si="1"/>
        <v>3.5999999999999943</v>
      </c>
      <c r="I22" s="277">
        <v>341.68</v>
      </c>
      <c r="J22" s="277">
        <v>311.12</v>
      </c>
      <c r="K22" s="277">
        <f t="shared" si="2"/>
        <v>652.8</v>
      </c>
      <c r="L22" s="277">
        <v>335.15</v>
      </c>
      <c r="M22" s="277">
        <v>223.43</v>
      </c>
      <c r="N22" s="277">
        <f t="shared" si="3"/>
        <v>558.5799999999999</v>
      </c>
      <c r="O22" s="277">
        <f t="shared" si="4"/>
        <v>91.11000000000001</v>
      </c>
      <c r="P22" s="277">
        <f t="shared" si="4"/>
        <v>6.7099999999999795</v>
      </c>
      <c r="Q22" s="277">
        <f t="shared" si="5"/>
        <v>97.82</v>
      </c>
    </row>
    <row r="23" spans="1:17" ht="15">
      <c r="A23" s="15">
        <v>12</v>
      </c>
      <c r="B23" s="299" t="s">
        <v>876</v>
      </c>
      <c r="C23" s="277">
        <v>162.673731</v>
      </c>
      <c r="D23" s="277">
        <v>108.44915400000001</v>
      </c>
      <c r="E23" s="277">
        <f t="shared" si="0"/>
        <v>271.122885</v>
      </c>
      <c r="F23" s="277">
        <v>47.69</v>
      </c>
      <c r="G23" s="277">
        <v>-22.18</v>
      </c>
      <c r="H23" s="277">
        <f t="shared" si="1"/>
        <v>25.509999999999998</v>
      </c>
      <c r="I23" s="277">
        <v>147.93</v>
      </c>
      <c r="J23" s="277">
        <v>127.39</v>
      </c>
      <c r="K23" s="277">
        <f t="shared" si="2"/>
        <v>275.32</v>
      </c>
      <c r="L23" s="277">
        <v>148.23</v>
      </c>
      <c r="M23" s="277">
        <v>98.82</v>
      </c>
      <c r="N23" s="277">
        <f t="shared" si="3"/>
        <v>247.04999999999998</v>
      </c>
      <c r="O23" s="277">
        <f t="shared" si="4"/>
        <v>47.390000000000015</v>
      </c>
      <c r="P23" s="277">
        <f t="shared" si="4"/>
        <v>6.390000000000015</v>
      </c>
      <c r="Q23" s="277">
        <f t="shared" si="5"/>
        <v>53.78000000000003</v>
      </c>
    </row>
    <row r="24" spans="1:17" ht="15">
      <c r="A24" s="15">
        <v>13</v>
      </c>
      <c r="B24" s="299" t="s">
        <v>877</v>
      </c>
      <c r="C24" s="277">
        <v>560.206746</v>
      </c>
      <c r="D24" s="277">
        <v>373.471164</v>
      </c>
      <c r="E24" s="277">
        <f t="shared" si="0"/>
        <v>933.6779099999999</v>
      </c>
      <c r="F24" s="277">
        <v>95.86</v>
      </c>
      <c r="G24" s="277">
        <v>-145.17</v>
      </c>
      <c r="H24" s="277">
        <f t="shared" si="1"/>
        <v>-49.30999999999999</v>
      </c>
      <c r="I24" s="277">
        <v>476.98</v>
      </c>
      <c r="J24" s="277">
        <v>484.65</v>
      </c>
      <c r="K24" s="277">
        <f t="shared" si="2"/>
        <v>961.63</v>
      </c>
      <c r="L24" s="277">
        <v>490.04</v>
      </c>
      <c r="M24" s="277">
        <v>326.69</v>
      </c>
      <c r="N24" s="277">
        <f t="shared" si="3"/>
        <v>816.73</v>
      </c>
      <c r="O24" s="277">
        <f t="shared" si="4"/>
        <v>82.80000000000001</v>
      </c>
      <c r="P24" s="277">
        <f t="shared" si="4"/>
        <v>12.79000000000002</v>
      </c>
      <c r="Q24" s="277">
        <f t="shared" si="5"/>
        <v>95.59000000000003</v>
      </c>
    </row>
    <row r="25" spans="1:17" ht="15">
      <c r="A25" s="15">
        <v>14</v>
      </c>
      <c r="B25" s="299" t="s">
        <v>878</v>
      </c>
      <c r="C25" s="277">
        <v>183.5919675</v>
      </c>
      <c r="D25" s="277">
        <v>122.394645</v>
      </c>
      <c r="E25" s="277">
        <f t="shared" si="0"/>
        <v>305.9866125</v>
      </c>
      <c r="F25" s="277">
        <v>63.34</v>
      </c>
      <c r="G25" s="277">
        <v>-9.51</v>
      </c>
      <c r="H25" s="277">
        <f t="shared" si="1"/>
        <v>53.830000000000005</v>
      </c>
      <c r="I25" s="277">
        <v>184.79</v>
      </c>
      <c r="J25" s="277">
        <v>123.19</v>
      </c>
      <c r="K25" s="277">
        <f t="shared" si="2"/>
        <v>307.98</v>
      </c>
      <c r="L25" s="277">
        <v>164.28</v>
      </c>
      <c r="M25" s="277">
        <v>109.52</v>
      </c>
      <c r="N25" s="277">
        <f t="shared" si="3"/>
        <v>273.8</v>
      </c>
      <c r="O25" s="277">
        <f t="shared" si="4"/>
        <v>83.85</v>
      </c>
      <c r="P25" s="277">
        <f t="shared" si="4"/>
        <v>4.159999999999997</v>
      </c>
      <c r="Q25" s="277">
        <f t="shared" si="5"/>
        <v>88.00999999999999</v>
      </c>
    </row>
    <row r="26" spans="1:17" ht="15">
      <c r="A26" s="15">
        <v>15</v>
      </c>
      <c r="B26" s="299" t="s">
        <v>879</v>
      </c>
      <c r="C26" s="277">
        <v>221.694705</v>
      </c>
      <c r="D26" s="277">
        <v>147.79647</v>
      </c>
      <c r="E26" s="277">
        <f t="shared" si="0"/>
        <v>369.491175</v>
      </c>
      <c r="F26" s="277">
        <v>56.34</v>
      </c>
      <c r="G26" s="277">
        <v>-19.18</v>
      </c>
      <c r="H26" s="277">
        <f t="shared" si="1"/>
        <v>37.160000000000004</v>
      </c>
      <c r="I26" s="277">
        <v>226.74</v>
      </c>
      <c r="J26" s="277">
        <v>151.16</v>
      </c>
      <c r="K26" s="277">
        <f t="shared" si="2"/>
        <v>377.9</v>
      </c>
      <c r="L26" s="277">
        <v>192.72</v>
      </c>
      <c r="M26" s="277">
        <v>128.48</v>
      </c>
      <c r="N26" s="277">
        <f t="shared" si="3"/>
        <v>321.2</v>
      </c>
      <c r="O26" s="277">
        <f t="shared" si="4"/>
        <v>90.36000000000004</v>
      </c>
      <c r="P26" s="277">
        <f t="shared" si="4"/>
        <v>3.5</v>
      </c>
      <c r="Q26" s="277">
        <f t="shared" si="5"/>
        <v>93.86000000000004</v>
      </c>
    </row>
    <row r="27" spans="1:17" ht="15">
      <c r="A27" s="15">
        <v>16</v>
      </c>
      <c r="B27" s="299" t="s">
        <v>968</v>
      </c>
      <c r="C27" s="277">
        <v>203.91120899999999</v>
      </c>
      <c r="D27" s="277">
        <v>135.940806</v>
      </c>
      <c r="E27" s="277">
        <f t="shared" si="0"/>
        <v>339.852015</v>
      </c>
      <c r="F27" s="277">
        <v>35.33</v>
      </c>
      <c r="G27" s="277">
        <v>-9.66</v>
      </c>
      <c r="H27" s="277">
        <f t="shared" si="1"/>
        <v>25.669999999999998</v>
      </c>
      <c r="I27" s="277">
        <v>203.29</v>
      </c>
      <c r="J27" s="277">
        <v>135.53</v>
      </c>
      <c r="K27" s="277">
        <f t="shared" si="2"/>
        <v>338.82</v>
      </c>
      <c r="L27" s="277">
        <v>183.35</v>
      </c>
      <c r="M27" s="277">
        <v>122.23</v>
      </c>
      <c r="N27" s="277">
        <f t="shared" si="3"/>
        <v>305.58</v>
      </c>
      <c r="O27" s="277">
        <f t="shared" si="4"/>
        <v>55.27000000000001</v>
      </c>
      <c r="P27" s="277">
        <f t="shared" si="4"/>
        <v>3.6400000000000006</v>
      </c>
      <c r="Q27" s="277">
        <f t="shared" si="5"/>
        <v>58.91000000000001</v>
      </c>
    </row>
    <row r="28" spans="1:17" ht="15">
      <c r="A28" s="15">
        <v>17</v>
      </c>
      <c r="B28" s="299" t="s">
        <v>880</v>
      </c>
      <c r="C28" s="277">
        <v>139.432725</v>
      </c>
      <c r="D28" s="277">
        <v>92.95515</v>
      </c>
      <c r="E28" s="277">
        <f t="shared" si="0"/>
        <v>232.387875</v>
      </c>
      <c r="F28" s="277">
        <v>32.56</v>
      </c>
      <c r="G28" s="277">
        <v>-8.27</v>
      </c>
      <c r="H28" s="277">
        <f t="shared" si="1"/>
        <v>24.290000000000003</v>
      </c>
      <c r="I28" s="277">
        <v>136.65</v>
      </c>
      <c r="J28" s="277">
        <v>91.1</v>
      </c>
      <c r="K28" s="277">
        <f t="shared" si="2"/>
        <v>227.75</v>
      </c>
      <c r="L28" s="277">
        <v>117.98</v>
      </c>
      <c r="M28" s="277">
        <v>78.65</v>
      </c>
      <c r="N28" s="277">
        <f t="shared" si="3"/>
        <v>196.63</v>
      </c>
      <c r="O28" s="277">
        <f t="shared" si="4"/>
        <v>51.230000000000004</v>
      </c>
      <c r="P28" s="277">
        <f t="shared" si="4"/>
        <v>4.179999999999993</v>
      </c>
      <c r="Q28" s="277">
        <f t="shared" si="5"/>
        <v>55.41</v>
      </c>
    </row>
    <row r="29" spans="1:17" ht="15">
      <c r="A29" s="15">
        <v>18</v>
      </c>
      <c r="B29" s="299" t="s">
        <v>881</v>
      </c>
      <c r="C29" s="277">
        <v>387.6629085</v>
      </c>
      <c r="D29" s="277">
        <v>258.441939</v>
      </c>
      <c r="E29" s="277">
        <f t="shared" si="0"/>
        <v>646.1048475</v>
      </c>
      <c r="F29" s="277">
        <v>56.34000000000003</v>
      </c>
      <c r="G29" s="277">
        <v>-75.4</v>
      </c>
      <c r="H29" s="277">
        <f t="shared" si="1"/>
        <v>-19.059999999999974</v>
      </c>
      <c r="I29" s="277">
        <v>331.94</v>
      </c>
      <c r="J29" s="277">
        <v>304.62</v>
      </c>
      <c r="K29" s="277">
        <f t="shared" si="2"/>
        <v>636.56</v>
      </c>
      <c r="L29" s="277">
        <v>326.94</v>
      </c>
      <c r="M29" s="277">
        <v>217.96</v>
      </c>
      <c r="N29" s="277">
        <f t="shared" si="3"/>
        <v>544.9</v>
      </c>
      <c r="O29" s="277">
        <f t="shared" si="4"/>
        <v>61.34000000000003</v>
      </c>
      <c r="P29" s="277">
        <f t="shared" si="4"/>
        <v>11.259999999999991</v>
      </c>
      <c r="Q29" s="277">
        <f t="shared" si="5"/>
        <v>72.60000000000002</v>
      </c>
    </row>
    <row r="30" spans="1:17" ht="15">
      <c r="A30" s="15">
        <v>19</v>
      </c>
      <c r="B30" s="299" t="s">
        <v>969</v>
      </c>
      <c r="C30" s="277">
        <v>147.925143</v>
      </c>
      <c r="D30" s="277">
        <v>98.616762</v>
      </c>
      <c r="E30" s="277">
        <f t="shared" si="0"/>
        <v>246.54190499999999</v>
      </c>
      <c r="F30" s="277">
        <v>51.89</v>
      </c>
      <c r="G30" s="277">
        <v>-8.75</v>
      </c>
      <c r="H30" s="277">
        <f t="shared" si="1"/>
        <v>43.14</v>
      </c>
      <c r="I30" s="277">
        <v>145.6</v>
      </c>
      <c r="J30" s="277">
        <v>97.06</v>
      </c>
      <c r="K30" s="277">
        <f t="shared" si="2"/>
        <v>242.66</v>
      </c>
      <c r="L30" s="277">
        <v>128.72</v>
      </c>
      <c r="M30" s="277">
        <v>85.82</v>
      </c>
      <c r="N30" s="277">
        <f t="shared" si="3"/>
        <v>214.54</v>
      </c>
      <c r="O30" s="277">
        <f t="shared" si="4"/>
        <v>68.77000000000001</v>
      </c>
      <c r="P30" s="277">
        <f t="shared" si="4"/>
        <v>2.490000000000009</v>
      </c>
      <c r="Q30" s="277">
        <f t="shared" si="5"/>
        <v>71.26000000000002</v>
      </c>
    </row>
    <row r="31" spans="1:17" ht="15">
      <c r="A31" s="15">
        <v>20</v>
      </c>
      <c r="B31" s="299" t="s">
        <v>882</v>
      </c>
      <c r="C31" s="277">
        <v>329.76005849999996</v>
      </c>
      <c r="D31" s="277">
        <v>219.840039</v>
      </c>
      <c r="E31" s="277">
        <f t="shared" si="0"/>
        <v>549.6000975</v>
      </c>
      <c r="F31" s="277">
        <v>81.44</v>
      </c>
      <c r="G31" s="277">
        <v>-38.45</v>
      </c>
      <c r="H31" s="277">
        <f t="shared" si="1"/>
        <v>42.989999999999995</v>
      </c>
      <c r="I31" s="277">
        <v>227.26</v>
      </c>
      <c r="J31" s="277">
        <v>234.84</v>
      </c>
      <c r="K31" s="277">
        <f t="shared" si="2"/>
        <v>462.1</v>
      </c>
      <c r="L31" s="277">
        <v>283.98</v>
      </c>
      <c r="M31" s="277">
        <v>189.32</v>
      </c>
      <c r="N31" s="277">
        <f t="shared" si="3"/>
        <v>473.3</v>
      </c>
      <c r="O31" s="277">
        <f t="shared" si="4"/>
        <v>24.71999999999997</v>
      </c>
      <c r="P31" s="277">
        <f t="shared" si="4"/>
        <v>7.069999999999993</v>
      </c>
      <c r="Q31" s="277">
        <f t="shared" si="5"/>
        <v>31.789999999999964</v>
      </c>
    </row>
    <row r="32" spans="1:17" ht="15">
      <c r="A32" s="15">
        <v>21</v>
      </c>
      <c r="B32" s="299" t="s">
        <v>970</v>
      </c>
      <c r="C32" s="277">
        <v>198.06768</v>
      </c>
      <c r="D32" s="277">
        <v>132.04512</v>
      </c>
      <c r="E32" s="277">
        <f t="shared" si="0"/>
        <v>330.1128</v>
      </c>
      <c r="F32" s="277">
        <v>36.89</v>
      </c>
      <c r="G32" s="277">
        <v>-11.86</v>
      </c>
      <c r="H32" s="277">
        <f t="shared" si="1"/>
        <v>25.03</v>
      </c>
      <c r="I32" s="277">
        <v>208.13</v>
      </c>
      <c r="J32" s="277">
        <v>138.76</v>
      </c>
      <c r="K32" s="277">
        <f t="shared" si="2"/>
        <v>346.89</v>
      </c>
      <c r="L32" s="277">
        <v>177.88</v>
      </c>
      <c r="M32" s="277">
        <v>118.58</v>
      </c>
      <c r="N32" s="277">
        <f t="shared" si="3"/>
        <v>296.46</v>
      </c>
      <c r="O32" s="277">
        <f t="shared" si="4"/>
        <v>67.13999999999999</v>
      </c>
      <c r="P32" s="277">
        <f t="shared" si="4"/>
        <v>8.319999999999993</v>
      </c>
      <c r="Q32" s="277">
        <f t="shared" si="5"/>
        <v>75.45999999999998</v>
      </c>
    </row>
    <row r="33" spans="1:17" ht="15">
      <c r="A33" s="15">
        <v>22</v>
      </c>
      <c r="B33" s="299" t="s">
        <v>883</v>
      </c>
      <c r="C33" s="277">
        <v>281.5742385</v>
      </c>
      <c r="D33" s="277">
        <v>187.71615899999998</v>
      </c>
      <c r="E33" s="277">
        <f t="shared" si="0"/>
        <v>469.2903974999999</v>
      </c>
      <c r="F33" s="277">
        <v>38.23</v>
      </c>
      <c r="G33" s="277">
        <v>-28.76</v>
      </c>
      <c r="H33" s="277">
        <f t="shared" si="1"/>
        <v>9.469999999999995</v>
      </c>
      <c r="I33" s="277">
        <v>220.2</v>
      </c>
      <c r="J33" s="277">
        <v>196.8</v>
      </c>
      <c r="K33" s="277">
        <f t="shared" si="2"/>
        <v>417</v>
      </c>
      <c r="L33" s="277">
        <v>244.63</v>
      </c>
      <c r="M33" s="277">
        <v>163.09</v>
      </c>
      <c r="N33" s="277">
        <f t="shared" si="3"/>
        <v>407.72</v>
      </c>
      <c r="O33" s="277">
        <f t="shared" si="4"/>
        <v>13.800000000000011</v>
      </c>
      <c r="P33" s="277">
        <f t="shared" si="4"/>
        <v>4.950000000000017</v>
      </c>
      <c r="Q33" s="277">
        <f t="shared" si="5"/>
        <v>18.75000000000003</v>
      </c>
    </row>
    <row r="34" spans="1:17" s="12" customFormat="1" ht="12.75">
      <c r="A34" s="2"/>
      <c r="B34" s="283" t="s">
        <v>15</v>
      </c>
      <c r="C34" s="276">
        <f aca="true" t="shared" si="6" ref="C34:Q34">SUM(C12:C33)</f>
        <v>5697.480708000001</v>
      </c>
      <c r="D34" s="276">
        <f t="shared" si="6"/>
        <v>3798.320472000001</v>
      </c>
      <c r="E34" s="300">
        <f t="shared" si="6"/>
        <v>9495.801179999999</v>
      </c>
      <c r="F34" s="301">
        <f t="shared" si="6"/>
        <v>1190.2500000000002</v>
      </c>
      <c r="G34" s="300">
        <f t="shared" si="6"/>
        <v>-876.8799999999999</v>
      </c>
      <c r="H34" s="300">
        <f t="shared" si="6"/>
        <v>313.36999999999995</v>
      </c>
      <c r="I34" s="301">
        <f t="shared" si="6"/>
        <v>5018.17</v>
      </c>
      <c r="J34" s="300">
        <f t="shared" si="6"/>
        <v>4354.2</v>
      </c>
      <c r="K34" s="300">
        <f t="shared" si="6"/>
        <v>9372.369999999999</v>
      </c>
      <c r="L34" s="300">
        <f t="shared" si="6"/>
        <v>4968.59</v>
      </c>
      <c r="M34" s="300">
        <f t="shared" si="6"/>
        <v>3312.3800000000006</v>
      </c>
      <c r="N34" s="300">
        <f t="shared" si="6"/>
        <v>8280.97</v>
      </c>
      <c r="O34" s="301">
        <f t="shared" si="6"/>
        <v>1239.8300000000002</v>
      </c>
      <c r="P34" s="276">
        <f t="shared" si="6"/>
        <v>164.94000000000005</v>
      </c>
      <c r="Q34" s="276">
        <f t="shared" si="6"/>
        <v>1404.7700000000002</v>
      </c>
    </row>
    <row r="35" spans="1:17" ht="12.75">
      <c r="A35" s="9"/>
      <c r="B35" s="164"/>
      <c r="C35" s="9"/>
      <c r="D35" s="9"/>
      <c r="E35" s="267"/>
      <c r="F35" s="267"/>
      <c r="G35" s="267"/>
      <c r="H35" s="267"/>
      <c r="I35" s="302"/>
      <c r="J35" s="267"/>
      <c r="K35" s="267"/>
      <c r="L35" s="267"/>
      <c r="M35" s="267"/>
      <c r="N35" s="267"/>
      <c r="O35" s="302"/>
      <c r="P35" s="302"/>
      <c r="Q35" s="267"/>
    </row>
    <row r="36" spans="1:17" ht="14.25" customHeight="1">
      <c r="A36" s="1059"/>
      <c r="B36" s="1059"/>
      <c r="C36" s="1059"/>
      <c r="D36" s="1059"/>
      <c r="E36" s="1059"/>
      <c r="F36" s="1059"/>
      <c r="G36" s="1059"/>
      <c r="H36" s="1059"/>
      <c r="I36" s="1059"/>
      <c r="J36" s="1059"/>
      <c r="K36" s="1059"/>
      <c r="L36" s="1059"/>
      <c r="M36" s="1059"/>
      <c r="N36" s="1059"/>
      <c r="O36" s="1059"/>
      <c r="P36" s="1059"/>
      <c r="Q36" s="1059"/>
    </row>
    <row r="37" spans="1:17" ht="15.75" customHeight="1">
      <c r="A37" s="27"/>
      <c r="B37" s="34"/>
      <c r="C37" s="303"/>
      <c r="D37" s="303"/>
      <c r="E37" s="303"/>
      <c r="F37" s="303"/>
      <c r="G37" s="303"/>
      <c r="H37" s="303"/>
      <c r="I37" s="303"/>
      <c r="J37" s="303"/>
      <c r="K37" s="303"/>
      <c r="L37" s="267"/>
      <c r="M37" s="267"/>
      <c r="N37" s="267"/>
      <c r="O37" s="267"/>
      <c r="P37" s="267"/>
      <c r="Q37" s="267"/>
    </row>
    <row r="38" spans="1:15" ht="15" customHeight="1">
      <c r="A38" s="11" t="s">
        <v>18</v>
      </c>
      <c r="B38" s="269"/>
      <c r="C38" s="11"/>
      <c r="D38" s="11"/>
      <c r="E38" s="11"/>
      <c r="F38" s="11"/>
      <c r="G38" s="11"/>
      <c r="J38" s="12"/>
      <c r="K38" s="1060"/>
      <c r="L38" s="1061"/>
      <c r="M38" s="217"/>
      <c r="N38" s="217"/>
      <c r="O38" s="217"/>
    </row>
    <row r="39" spans="1:17" ht="15" customHeight="1">
      <c r="A39" s="217"/>
      <c r="B39" s="217"/>
      <c r="C39" s="217"/>
      <c r="D39" s="217"/>
      <c r="E39" s="217"/>
      <c r="F39" s="217"/>
      <c r="G39" s="13"/>
      <c r="H39" s="304"/>
      <c r="M39" s="217"/>
      <c r="N39" s="1062" t="s">
        <v>938</v>
      </c>
      <c r="O39" s="1062"/>
      <c r="P39" s="1062"/>
      <c r="Q39" s="1062"/>
    </row>
    <row r="40" spans="1:17" ht="16.5" customHeight="1">
      <c r="A40" s="217"/>
      <c r="B40" s="217"/>
      <c r="C40" s="217"/>
      <c r="D40" s="217"/>
      <c r="E40" s="217"/>
      <c r="F40" s="217"/>
      <c r="G40" s="13"/>
      <c r="H40" s="304"/>
      <c r="M40" s="13"/>
      <c r="N40" s="1062" t="s">
        <v>864</v>
      </c>
      <c r="O40" s="1062"/>
      <c r="P40" s="1062"/>
      <c r="Q40" s="1062"/>
    </row>
  </sheetData>
  <sheetProtection/>
  <mergeCells count="17">
    <mergeCell ref="A36:Q36"/>
    <mergeCell ref="K38:L38"/>
    <mergeCell ref="N39:Q39"/>
    <mergeCell ref="N40:Q40"/>
    <mergeCell ref="P1:Q1"/>
    <mergeCell ref="A3:Q3"/>
    <mergeCell ref="P2:Q2"/>
    <mergeCell ref="A4:Q4"/>
    <mergeCell ref="A7:B7"/>
    <mergeCell ref="N8:Q8"/>
    <mergeCell ref="O9:Q9"/>
    <mergeCell ref="A9:A10"/>
    <mergeCell ref="B9:B10"/>
    <mergeCell ref="C9:E9"/>
    <mergeCell ref="F9:H9"/>
    <mergeCell ref="I9:K9"/>
    <mergeCell ref="L9:N9"/>
  </mergeCells>
  <printOptions horizontalCentered="1"/>
  <pageMargins left="0.55" right="0.51" top="0.54" bottom="0" header="0.22" footer="0.31496062992125984"/>
  <pageSetup fitToHeight="1" fitToWidth="1"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1"/>
  <sheetViews>
    <sheetView zoomScale="85" zoomScaleNormal="85" zoomScaleSheetLayoutView="90" zoomScalePageLayoutView="0" workbookViewId="0" topLeftCell="A4">
      <selection activeCell="U12" sqref="U12"/>
    </sheetView>
  </sheetViews>
  <sheetFormatPr defaultColWidth="9.140625" defaultRowHeight="12.75"/>
  <cols>
    <col min="1" max="1" width="7.421875" style="13" customWidth="1"/>
    <col min="2" max="2" width="17.140625" style="13" customWidth="1"/>
    <col min="3" max="3" width="8.7109375" style="13" customWidth="1"/>
    <col min="4" max="4" width="8.140625" style="13" customWidth="1"/>
    <col min="5" max="5" width="10.00390625" style="13" customWidth="1"/>
    <col min="6" max="6" width="7.28125" style="13" customWidth="1"/>
    <col min="7" max="7" width="7.7109375" style="13" bestFit="1" customWidth="1"/>
    <col min="8" max="8" width="8.140625" style="13" customWidth="1"/>
    <col min="9" max="9" width="9.28125" style="13" customWidth="1"/>
    <col min="10" max="10" width="10.00390625" style="13" customWidth="1"/>
    <col min="11" max="11" width="9.28125" style="13" bestFit="1" customWidth="1"/>
    <col min="12" max="13" width="8.8515625" style="13" customWidth="1"/>
    <col min="14" max="14" width="8.28125" style="13" bestFit="1" customWidth="1"/>
    <col min="15" max="17" width="11.421875" style="13" customWidth="1"/>
    <col min="18" max="16384" width="9.140625" style="13" customWidth="1"/>
  </cols>
  <sheetData>
    <row r="1" spans="8:18" ht="15">
      <c r="H1" s="28"/>
      <c r="I1" s="28"/>
      <c r="J1" s="28"/>
      <c r="K1" s="28"/>
      <c r="L1" s="28"/>
      <c r="M1" s="28"/>
      <c r="N1" s="28"/>
      <c r="O1" s="28"/>
      <c r="P1" s="980" t="s">
        <v>86</v>
      </c>
      <c r="Q1" s="980"/>
      <c r="R1" s="967"/>
    </row>
    <row r="2" spans="1:18" ht="15">
      <c r="A2" s="999" t="s">
        <v>0</v>
      </c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  <c r="R2" s="967"/>
    </row>
    <row r="3" spans="1:18" ht="20.25">
      <c r="A3" s="1033" t="s">
        <v>684</v>
      </c>
      <c r="B3" s="1033"/>
      <c r="C3" s="1033"/>
      <c r="D3" s="1033"/>
      <c r="E3" s="1033"/>
      <c r="F3" s="1033"/>
      <c r="G3" s="1033"/>
      <c r="H3" s="1033"/>
      <c r="I3" s="1033"/>
      <c r="J3" s="1033"/>
      <c r="K3" s="1033"/>
      <c r="L3" s="1033"/>
      <c r="M3" s="1033"/>
      <c r="N3" s="1033"/>
      <c r="O3" s="1033"/>
      <c r="P3" s="1033"/>
      <c r="Q3" s="1033"/>
      <c r="R3" s="967"/>
    </row>
    <row r="4" spans="1:18" ht="9" customHeight="1">
      <c r="A4" s="21"/>
      <c r="B4" s="21"/>
      <c r="C4" s="21"/>
      <c r="D4" s="21"/>
      <c r="E4" s="20"/>
      <c r="F4" s="20"/>
      <c r="G4" s="20"/>
      <c r="H4" s="20"/>
      <c r="I4" s="20"/>
      <c r="J4" s="20"/>
      <c r="K4" s="20"/>
      <c r="L4" s="20"/>
      <c r="M4" s="20"/>
      <c r="N4" s="21"/>
      <c r="O4" s="21"/>
      <c r="P4" s="20"/>
      <c r="Q4" s="18"/>
      <c r="R4" s="967"/>
    </row>
    <row r="5" spans="2:18" ht="18" customHeight="1">
      <c r="B5" s="87"/>
      <c r="C5" s="87"/>
      <c r="D5" s="986" t="s">
        <v>826</v>
      </c>
      <c r="E5" s="986"/>
      <c r="F5" s="986"/>
      <c r="G5" s="986"/>
      <c r="H5" s="986"/>
      <c r="I5" s="986"/>
      <c r="J5" s="986"/>
      <c r="K5" s="986"/>
      <c r="L5" s="986"/>
      <c r="M5" s="986"/>
      <c r="N5" s="986"/>
      <c r="O5" s="986"/>
      <c r="R5" s="967"/>
    </row>
    <row r="6" ht="5.25" customHeight="1">
      <c r="R6" s="967"/>
    </row>
    <row r="7" spans="1:18" ht="15.75">
      <c r="A7" s="976" t="s">
        <v>861</v>
      </c>
      <c r="B7" s="976"/>
      <c r="Q7" s="26" t="s">
        <v>19</v>
      </c>
      <c r="R7" s="967"/>
    </row>
    <row r="8" spans="1:18" ht="15.75">
      <c r="A8" s="11"/>
      <c r="N8" s="1005" t="s">
        <v>763</v>
      </c>
      <c r="O8" s="1005"/>
      <c r="P8" s="1005"/>
      <c r="Q8" s="1005"/>
      <c r="R8" s="967"/>
    </row>
    <row r="9" spans="1:18" ht="36.75" customHeight="1">
      <c r="A9" s="977" t="s">
        <v>2</v>
      </c>
      <c r="B9" s="977" t="s">
        <v>3</v>
      </c>
      <c r="C9" s="974" t="s">
        <v>742</v>
      </c>
      <c r="D9" s="974"/>
      <c r="E9" s="974"/>
      <c r="F9" s="974" t="s">
        <v>772</v>
      </c>
      <c r="G9" s="974"/>
      <c r="H9" s="974"/>
      <c r="I9" s="1056" t="s">
        <v>354</v>
      </c>
      <c r="J9" s="1057"/>
      <c r="K9" s="1058"/>
      <c r="L9" s="1056" t="s">
        <v>87</v>
      </c>
      <c r="M9" s="1057"/>
      <c r="N9" s="1058"/>
      <c r="O9" s="1051" t="s">
        <v>771</v>
      </c>
      <c r="P9" s="1052"/>
      <c r="Q9" s="1053"/>
      <c r="R9" s="967"/>
    </row>
    <row r="10" spans="1:17" ht="39.75" customHeight="1">
      <c r="A10" s="978"/>
      <c r="B10" s="978"/>
      <c r="C10" s="3" t="s">
        <v>106</v>
      </c>
      <c r="D10" s="3" t="s">
        <v>650</v>
      </c>
      <c r="E10" s="31" t="s">
        <v>15</v>
      </c>
      <c r="F10" s="3" t="s">
        <v>106</v>
      </c>
      <c r="G10" s="3" t="s">
        <v>651</v>
      </c>
      <c r="H10" s="31" t="s">
        <v>15</v>
      </c>
      <c r="I10" s="3" t="s">
        <v>106</v>
      </c>
      <c r="J10" s="3" t="s">
        <v>651</v>
      </c>
      <c r="K10" s="31" t="s">
        <v>15</v>
      </c>
      <c r="L10" s="3" t="s">
        <v>106</v>
      </c>
      <c r="M10" s="3" t="s">
        <v>651</v>
      </c>
      <c r="N10" s="31" t="s">
        <v>15</v>
      </c>
      <c r="O10" s="3" t="s">
        <v>223</v>
      </c>
      <c r="P10" s="3" t="s">
        <v>652</v>
      </c>
      <c r="Q10" s="3" t="s">
        <v>107</v>
      </c>
    </row>
    <row r="11" spans="1:17" s="52" customFormat="1" ht="12.75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  <c r="M11" s="51">
        <v>13</v>
      </c>
      <c r="N11" s="51">
        <v>14</v>
      </c>
      <c r="O11" s="51">
        <v>15</v>
      </c>
      <c r="P11" s="51">
        <v>16</v>
      </c>
      <c r="Q11" s="51">
        <v>17</v>
      </c>
    </row>
    <row r="12" spans="1:17" ht="12.75">
      <c r="A12" s="15">
        <v>1</v>
      </c>
      <c r="B12" s="16" t="s">
        <v>866</v>
      </c>
      <c r="C12" s="277">
        <v>547.37070237</v>
      </c>
      <c r="D12" s="277">
        <v>363.9805182</v>
      </c>
      <c r="E12" s="277">
        <f>C12+D12</f>
        <v>911.35122057</v>
      </c>
      <c r="F12" s="277">
        <v>6.91</v>
      </c>
      <c r="G12" s="277">
        <v>-85.16</v>
      </c>
      <c r="H12" s="277">
        <f>F12+G12</f>
        <v>-78.25</v>
      </c>
      <c r="I12" s="277">
        <v>495.21</v>
      </c>
      <c r="J12" s="277">
        <v>413.47</v>
      </c>
      <c r="K12" s="277">
        <f>I12+J12</f>
        <v>908.6800000000001</v>
      </c>
      <c r="L12" s="277">
        <v>483.45</v>
      </c>
      <c r="M12" s="277">
        <v>322.3</v>
      </c>
      <c r="N12" s="277">
        <f>L12+M12</f>
        <v>805.75</v>
      </c>
      <c r="O12" s="277">
        <f>F12+I12-L12</f>
        <v>18.670000000000016</v>
      </c>
      <c r="P12" s="277">
        <f>G12+J12-M12</f>
        <v>6.010000000000048</v>
      </c>
      <c r="Q12" s="277">
        <f>O12+P12</f>
        <v>24.680000000000064</v>
      </c>
    </row>
    <row r="13" spans="1:17" ht="12.75">
      <c r="A13" s="15">
        <v>2</v>
      </c>
      <c r="B13" s="16" t="s">
        <v>884</v>
      </c>
      <c r="C13" s="277">
        <v>151.4419245</v>
      </c>
      <c r="D13" s="277">
        <v>100.70307</v>
      </c>
      <c r="E13" s="277">
        <f aca="true" t="shared" si="0" ref="E13:E33">C13+D13</f>
        <v>252.1449945</v>
      </c>
      <c r="F13" s="277">
        <v>0</v>
      </c>
      <c r="G13" s="277">
        <v>-10.39</v>
      </c>
      <c r="H13" s="277">
        <f aca="true" t="shared" si="1" ref="H13:H33">F13+G13</f>
        <v>-10.39</v>
      </c>
      <c r="I13" s="277">
        <v>133.55</v>
      </c>
      <c r="J13" s="277">
        <v>89.04</v>
      </c>
      <c r="K13" s="277">
        <f aca="true" t="shared" si="2" ref="K13:K33">I13+J13</f>
        <v>222.59000000000003</v>
      </c>
      <c r="L13" s="277">
        <v>107.35</v>
      </c>
      <c r="M13" s="277">
        <v>71.57</v>
      </c>
      <c r="N13" s="277">
        <f aca="true" t="shared" si="3" ref="N13:N33">L13+M13</f>
        <v>178.92</v>
      </c>
      <c r="O13" s="277">
        <f aca="true" t="shared" si="4" ref="O13:P33">F13+I13-L13</f>
        <v>26.200000000000017</v>
      </c>
      <c r="P13" s="277">
        <f t="shared" si="4"/>
        <v>7.0800000000000125</v>
      </c>
      <c r="Q13" s="277">
        <f aca="true" t="shared" si="5" ref="Q13:Q33">O13+P13</f>
        <v>33.28000000000003</v>
      </c>
    </row>
    <row r="14" spans="1:17" ht="12.75">
      <c r="A14" s="15">
        <v>3</v>
      </c>
      <c r="B14" s="16" t="s">
        <v>867</v>
      </c>
      <c r="C14" s="277">
        <v>310.700721</v>
      </c>
      <c r="D14" s="277">
        <v>206.60406</v>
      </c>
      <c r="E14" s="277">
        <f t="shared" si="0"/>
        <v>517.304781</v>
      </c>
      <c r="F14" s="277">
        <v>6.47</v>
      </c>
      <c r="G14" s="277">
        <v>-10.4</v>
      </c>
      <c r="H14" s="277">
        <f t="shared" si="1"/>
        <v>-3.9300000000000006</v>
      </c>
      <c r="I14" s="277">
        <v>277.76</v>
      </c>
      <c r="J14" s="277">
        <v>185.17</v>
      </c>
      <c r="K14" s="277">
        <f t="shared" si="2"/>
        <v>462.92999999999995</v>
      </c>
      <c r="L14" s="277">
        <v>247.92</v>
      </c>
      <c r="M14" s="277">
        <v>165.28</v>
      </c>
      <c r="N14" s="277">
        <f t="shared" si="3"/>
        <v>413.2</v>
      </c>
      <c r="O14" s="277">
        <f t="shared" si="4"/>
        <v>36.31000000000003</v>
      </c>
      <c r="P14" s="277">
        <f t="shared" si="4"/>
        <v>9.48999999999998</v>
      </c>
      <c r="Q14" s="277">
        <f t="shared" si="5"/>
        <v>45.80000000000001</v>
      </c>
    </row>
    <row r="15" spans="1:17" ht="12.75">
      <c r="A15" s="15">
        <v>4</v>
      </c>
      <c r="B15" s="16" t="s">
        <v>868</v>
      </c>
      <c r="C15" s="277">
        <v>167.9131905</v>
      </c>
      <c r="D15" s="277">
        <v>111.65583</v>
      </c>
      <c r="E15" s="277">
        <f t="shared" si="0"/>
        <v>279.5690205</v>
      </c>
      <c r="F15" s="277">
        <v>2.65</v>
      </c>
      <c r="G15" s="277">
        <v>-1.68</v>
      </c>
      <c r="H15" s="277">
        <f t="shared" si="1"/>
        <v>0.97</v>
      </c>
      <c r="I15" s="277">
        <v>142.63</v>
      </c>
      <c r="J15" s="277">
        <v>95.09</v>
      </c>
      <c r="K15" s="277">
        <f t="shared" si="2"/>
        <v>237.72</v>
      </c>
      <c r="L15" s="277">
        <v>128.84</v>
      </c>
      <c r="M15" s="277">
        <v>85.89</v>
      </c>
      <c r="N15" s="277">
        <f t="shared" si="3"/>
        <v>214.73000000000002</v>
      </c>
      <c r="O15" s="277">
        <f t="shared" si="4"/>
        <v>16.439999999999998</v>
      </c>
      <c r="P15" s="277">
        <f t="shared" si="4"/>
        <v>7.519999999999996</v>
      </c>
      <c r="Q15" s="277">
        <f t="shared" si="5"/>
        <v>23.959999999999994</v>
      </c>
    </row>
    <row r="16" spans="1:17" ht="12.75">
      <c r="A16" s="15">
        <v>5</v>
      </c>
      <c r="B16" s="16" t="s">
        <v>869</v>
      </c>
      <c r="C16" s="277">
        <v>135.4293015</v>
      </c>
      <c r="D16" s="277">
        <v>90.05529</v>
      </c>
      <c r="E16" s="277">
        <f t="shared" si="0"/>
        <v>225.48459150000002</v>
      </c>
      <c r="F16" s="277">
        <v>0</v>
      </c>
      <c r="G16" s="277">
        <v>-2.45</v>
      </c>
      <c r="H16" s="277">
        <f t="shared" si="1"/>
        <v>-2.45</v>
      </c>
      <c r="I16" s="277">
        <v>124.68</v>
      </c>
      <c r="J16" s="277">
        <v>83.12</v>
      </c>
      <c r="K16" s="277">
        <f t="shared" si="2"/>
        <v>207.8</v>
      </c>
      <c r="L16" s="277">
        <v>107.46</v>
      </c>
      <c r="M16" s="277">
        <v>71.64</v>
      </c>
      <c r="N16" s="277">
        <f t="shared" si="3"/>
        <v>179.1</v>
      </c>
      <c r="O16" s="277">
        <f t="shared" si="4"/>
        <v>17.220000000000013</v>
      </c>
      <c r="P16" s="277">
        <f t="shared" si="4"/>
        <v>9.030000000000001</v>
      </c>
      <c r="Q16" s="277">
        <f t="shared" si="5"/>
        <v>26.250000000000014</v>
      </c>
    </row>
    <row r="17" spans="1:17" ht="12.75">
      <c r="A17" s="15">
        <v>6</v>
      </c>
      <c r="B17" s="16" t="s">
        <v>870</v>
      </c>
      <c r="C17" s="277">
        <v>315.586266</v>
      </c>
      <c r="D17" s="277">
        <v>209.85276</v>
      </c>
      <c r="E17" s="277">
        <f t="shared" si="0"/>
        <v>525.439026</v>
      </c>
      <c r="F17" s="277">
        <v>0</v>
      </c>
      <c r="G17" s="277">
        <v>-22.84</v>
      </c>
      <c r="H17" s="277">
        <f t="shared" si="1"/>
        <v>-22.84</v>
      </c>
      <c r="I17" s="277">
        <v>299.8</v>
      </c>
      <c r="J17" s="277">
        <v>199.87</v>
      </c>
      <c r="K17" s="277">
        <f t="shared" si="2"/>
        <v>499.67</v>
      </c>
      <c r="L17" s="277">
        <v>255.88</v>
      </c>
      <c r="M17" s="277">
        <v>170.58</v>
      </c>
      <c r="N17" s="277">
        <f t="shared" si="3"/>
        <v>426.46000000000004</v>
      </c>
      <c r="O17" s="277">
        <f t="shared" si="4"/>
        <v>43.920000000000016</v>
      </c>
      <c r="P17" s="277">
        <f t="shared" si="4"/>
        <v>6.449999999999989</v>
      </c>
      <c r="Q17" s="277">
        <f t="shared" si="5"/>
        <v>50.370000000000005</v>
      </c>
    </row>
    <row r="18" spans="1:17" ht="12.75">
      <c r="A18" s="15">
        <v>7</v>
      </c>
      <c r="B18" s="16" t="s">
        <v>871</v>
      </c>
      <c r="C18" s="277">
        <v>249.99034650000002</v>
      </c>
      <c r="D18" s="277">
        <v>166.23399</v>
      </c>
      <c r="E18" s="277">
        <f t="shared" si="0"/>
        <v>416.22433650000005</v>
      </c>
      <c r="F18" s="277">
        <v>0</v>
      </c>
      <c r="G18" s="277">
        <v>-54.82</v>
      </c>
      <c r="H18" s="277">
        <f t="shared" si="1"/>
        <v>-54.82</v>
      </c>
      <c r="I18" s="277">
        <v>217.9</v>
      </c>
      <c r="J18" s="277">
        <v>195.27</v>
      </c>
      <c r="K18" s="277">
        <f t="shared" si="2"/>
        <v>413.17</v>
      </c>
      <c r="L18" s="277">
        <v>193.7</v>
      </c>
      <c r="M18" s="277">
        <v>129.14</v>
      </c>
      <c r="N18" s="277">
        <f t="shared" si="3"/>
        <v>322.84</v>
      </c>
      <c r="O18" s="277">
        <f t="shared" si="4"/>
        <v>24.200000000000017</v>
      </c>
      <c r="P18" s="277">
        <f t="shared" si="4"/>
        <v>11.31000000000003</v>
      </c>
      <c r="Q18" s="277">
        <f t="shared" si="5"/>
        <v>35.51000000000005</v>
      </c>
    </row>
    <row r="19" spans="1:17" ht="12.75">
      <c r="A19" s="15">
        <v>8</v>
      </c>
      <c r="B19" s="16" t="s">
        <v>872</v>
      </c>
      <c r="C19" s="277">
        <v>374.60165550000005</v>
      </c>
      <c r="D19" s="277">
        <v>249.09573</v>
      </c>
      <c r="E19" s="277">
        <f t="shared" si="0"/>
        <v>623.6973855000001</v>
      </c>
      <c r="F19" s="277">
        <v>0</v>
      </c>
      <c r="G19" s="277">
        <v>-152.94</v>
      </c>
      <c r="H19" s="277">
        <f t="shared" si="1"/>
        <v>-152.94</v>
      </c>
      <c r="I19" s="277">
        <v>366.08000000000004</v>
      </c>
      <c r="J19" s="277">
        <v>373.25</v>
      </c>
      <c r="K19" s="277">
        <f t="shared" si="2"/>
        <v>739.33</v>
      </c>
      <c r="L19" s="277">
        <v>321.58</v>
      </c>
      <c r="M19" s="277">
        <v>214.39</v>
      </c>
      <c r="N19" s="277">
        <f t="shared" si="3"/>
        <v>535.97</v>
      </c>
      <c r="O19" s="277">
        <f t="shared" si="4"/>
        <v>44.50000000000006</v>
      </c>
      <c r="P19" s="277">
        <f t="shared" si="4"/>
        <v>5.920000000000016</v>
      </c>
      <c r="Q19" s="277">
        <f t="shared" si="5"/>
        <v>50.42000000000007</v>
      </c>
    </row>
    <row r="20" spans="1:17" ht="12.75">
      <c r="A20" s="15">
        <v>9</v>
      </c>
      <c r="B20" s="16" t="s">
        <v>873</v>
      </c>
      <c r="C20" s="277">
        <v>126.3960285</v>
      </c>
      <c r="D20" s="277">
        <v>84.04851</v>
      </c>
      <c r="E20" s="277">
        <f t="shared" si="0"/>
        <v>210.4445385</v>
      </c>
      <c r="F20" s="277">
        <v>2.04</v>
      </c>
      <c r="G20" s="277">
        <v>-26.92</v>
      </c>
      <c r="H20" s="277">
        <f t="shared" si="1"/>
        <v>-24.880000000000003</v>
      </c>
      <c r="I20" s="277">
        <v>110.22999999999999</v>
      </c>
      <c r="J20" s="277">
        <v>106.82</v>
      </c>
      <c r="K20" s="277">
        <f t="shared" si="2"/>
        <v>217.04999999999998</v>
      </c>
      <c r="L20" s="277">
        <v>109.28</v>
      </c>
      <c r="M20" s="277">
        <v>72.85</v>
      </c>
      <c r="N20" s="277">
        <f t="shared" si="3"/>
        <v>182.13</v>
      </c>
      <c r="O20" s="277">
        <f t="shared" si="4"/>
        <v>2.989999999999995</v>
      </c>
      <c r="P20" s="277">
        <f t="shared" si="4"/>
        <v>7.049999999999997</v>
      </c>
      <c r="Q20" s="277">
        <f t="shared" si="5"/>
        <v>10.039999999999992</v>
      </c>
    </row>
    <row r="21" spans="1:17" ht="12.75">
      <c r="A21" s="15">
        <v>10</v>
      </c>
      <c r="B21" s="16" t="s">
        <v>874</v>
      </c>
      <c r="C21" s="277">
        <v>348.1598895</v>
      </c>
      <c r="D21" s="277">
        <v>231.51297</v>
      </c>
      <c r="E21" s="277">
        <f t="shared" si="0"/>
        <v>579.6728595</v>
      </c>
      <c r="F21" s="277">
        <v>0</v>
      </c>
      <c r="G21" s="277">
        <v>-27.16</v>
      </c>
      <c r="H21" s="277">
        <f t="shared" si="1"/>
        <v>-27.16</v>
      </c>
      <c r="I21" s="277">
        <v>334.17</v>
      </c>
      <c r="J21" s="277">
        <v>222.78</v>
      </c>
      <c r="K21" s="277">
        <f t="shared" si="2"/>
        <v>556.95</v>
      </c>
      <c r="L21" s="277">
        <v>277.38</v>
      </c>
      <c r="M21" s="277">
        <v>184.92</v>
      </c>
      <c r="N21" s="277">
        <f t="shared" si="3"/>
        <v>462.29999999999995</v>
      </c>
      <c r="O21" s="277">
        <f t="shared" si="4"/>
        <v>56.79000000000002</v>
      </c>
      <c r="P21" s="277">
        <f t="shared" si="4"/>
        <v>10.700000000000017</v>
      </c>
      <c r="Q21" s="277">
        <f t="shared" si="5"/>
        <v>67.49000000000004</v>
      </c>
    </row>
    <row r="22" spans="1:17" ht="12.75">
      <c r="A22" s="15">
        <v>11</v>
      </c>
      <c r="B22" s="16" t="s">
        <v>875</v>
      </c>
      <c r="C22" s="277">
        <v>425.95985935500005</v>
      </c>
      <c r="D22" s="277">
        <v>283.2469653</v>
      </c>
      <c r="E22" s="277">
        <f t="shared" si="0"/>
        <v>709.206824655</v>
      </c>
      <c r="F22" s="277">
        <v>0</v>
      </c>
      <c r="G22" s="277">
        <v>-55.29</v>
      </c>
      <c r="H22" s="277">
        <f t="shared" si="1"/>
        <v>-55.29</v>
      </c>
      <c r="I22" s="277">
        <v>394.2</v>
      </c>
      <c r="J22" s="277">
        <v>296.13</v>
      </c>
      <c r="K22" s="277">
        <f t="shared" si="2"/>
        <v>690.3299999999999</v>
      </c>
      <c r="L22" s="277">
        <v>352.75</v>
      </c>
      <c r="M22" s="277">
        <v>235.17</v>
      </c>
      <c r="N22" s="277">
        <f t="shared" si="3"/>
        <v>587.92</v>
      </c>
      <c r="O22" s="277">
        <f t="shared" si="4"/>
        <v>41.44999999999999</v>
      </c>
      <c r="P22" s="277">
        <f t="shared" si="4"/>
        <v>5.670000000000016</v>
      </c>
      <c r="Q22" s="277">
        <f t="shared" si="5"/>
        <v>47.120000000000005</v>
      </c>
    </row>
    <row r="23" spans="1:17" ht="12.75">
      <c r="A23" s="15">
        <v>12</v>
      </c>
      <c r="B23" s="16" t="s">
        <v>876</v>
      </c>
      <c r="C23" s="277">
        <v>175.55059350000002</v>
      </c>
      <c r="D23" s="277">
        <v>116.73441</v>
      </c>
      <c r="E23" s="277">
        <f t="shared" si="0"/>
        <v>292.2850035</v>
      </c>
      <c r="F23" s="277">
        <v>0</v>
      </c>
      <c r="G23" s="277">
        <v>-14.16</v>
      </c>
      <c r="H23" s="277">
        <f t="shared" si="1"/>
        <v>-14.16</v>
      </c>
      <c r="I23" s="277">
        <v>151.42</v>
      </c>
      <c r="J23" s="277">
        <v>134.28</v>
      </c>
      <c r="K23" s="277">
        <f t="shared" si="2"/>
        <v>285.7</v>
      </c>
      <c r="L23" s="277">
        <v>140.95</v>
      </c>
      <c r="M23" s="277">
        <v>93.97</v>
      </c>
      <c r="N23" s="277">
        <f t="shared" si="3"/>
        <v>234.92</v>
      </c>
      <c r="O23" s="277">
        <f t="shared" si="4"/>
        <v>10.469999999999999</v>
      </c>
      <c r="P23" s="277">
        <f t="shared" si="4"/>
        <v>26.150000000000006</v>
      </c>
      <c r="Q23" s="277">
        <f t="shared" si="5"/>
        <v>36.620000000000005</v>
      </c>
    </row>
    <row r="24" spans="1:17" ht="12.75">
      <c r="A24" s="15">
        <v>13</v>
      </c>
      <c r="B24" s="16" t="s">
        <v>877</v>
      </c>
      <c r="C24" s="277">
        <v>571.529182815</v>
      </c>
      <c r="D24" s="277">
        <v>380.04498090000004</v>
      </c>
      <c r="E24" s="277">
        <f t="shared" si="0"/>
        <v>951.574163715</v>
      </c>
      <c r="F24" s="277">
        <v>0</v>
      </c>
      <c r="G24" s="277">
        <v>-47.45</v>
      </c>
      <c r="H24" s="277">
        <f t="shared" si="1"/>
        <v>-47.45</v>
      </c>
      <c r="I24" s="277">
        <v>558.14</v>
      </c>
      <c r="J24" s="277">
        <v>388.76</v>
      </c>
      <c r="K24" s="277">
        <f t="shared" si="2"/>
        <v>946.9</v>
      </c>
      <c r="L24" s="277">
        <v>496.14</v>
      </c>
      <c r="M24" s="277">
        <v>330.76</v>
      </c>
      <c r="N24" s="277">
        <f t="shared" si="3"/>
        <v>826.9</v>
      </c>
      <c r="O24" s="277">
        <f t="shared" si="4"/>
        <v>62</v>
      </c>
      <c r="P24" s="277">
        <f t="shared" si="4"/>
        <v>10.550000000000011</v>
      </c>
      <c r="Q24" s="277">
        <f t="shared" si="5"/>
        <v>72.55000000000001</v>
      </c>
    </row>
    <row r="25" spans="1:17" ht="12.75">
      <c r="A25" s="15">
        <v>14</v>
      </c>
      <c r="B25" s="16" t="s">
        <v>878</v>
      </c>
      <c r="C25" s="277">
        <v>238.71371100000002</v>
      </c>
      <c r="D25" s="277">
        <v>158.73546</v>
      </c>
      <c r="E25" s="277">
        <f t="shared" si="0"/>
        <v>397.449171</v>
      </c>
      <c r="F25" s="277">
        <v>0</v>
      </c>
      <c r="G25" s="277">
        <v>-19.76</v>
      </c>
      <c r="H25" s="277">
        <f t="shared" si="1"/>
        <v>-19.76</v>
      </c>
      <c r="I25" s="277">
        <v>222.82</v>
      </c>
      <c r="J25" s="277">
        <v>148.54</v>
      </c>
      <c r="K25" s="277">
        <f t="shared" si="2"/>
        <v>371.36</v>
      </c>
      <c r="L25" s="277">
        <v>183.86</v>
      </c>
      <c r="M25" s="277">
        <v>122.58</v>
      </c>
      <c r="N25" s="277">
        <f t="shared" si="3"/>
        <v>306.44</v>
      </c>
      <c r="O25" s="277">
        <f t="shared" si="4"/>
        <v>38.95999999999998</v>
      </c>
      <c r="P25" s="277">
        <f t="shared" si="4"/>
        <v>6.200000000000003</v>
      </c>
      <c r="Q25" s="277">
        <f t="shared" si="5"/>
        <v>45.15999999999998</v>
      </c>
    </row>
    <row r="26" spans="1:17" ht="12.75">
      <c r="A26" s="15">
        <v>15</v>
      </c>
      <c r="B26" s="16" t="s">
        <v>879</v>
      </c>
      <c r="C26" s="277">
        <v>250.817898</v>
      </c>
      <c r="D26" s="277">
        <v>166.78428</v>
      </c>
      <c r="E26" s="277">
        <f t="shared" si="0"/>
        <v>417.602178</v>
      </c>
      <c r="F26" s="277">
        <v>0</v>
      </c>
      <c r="G26" s="277">
        <v>-16.24</v>
      </c>
      <c r="H26" s="277">
        <f t="shared" si="1"/>
        <v>-16.24</v>
      </c>
      <c r="I26" s="277">
        <v>227.06</v>
      </c>
      <c r="J26" s="277">
        <v>151.38</v>
      </c>
      <c r="K26" s="277">
        <f t="shared" si="2"/>
        <v>378.44</v>
      </c>
      <c r="L26" s="277">
        <v>193.66</v>
      </c>
      <c r="M26" s="277">
        <v>129.11</v>
      </c>
      <c r="N26" s="277">
        <f t="shared" si="3"/>
        <v>322.77</v>
      </c>
      <c r="O26" s="277">
        <f t="shared" si="4"/>
        <v>33.400000000000006</v>
      </c>
      <c r="P26" s="277">
        <f t="shared" si="4"/>
        <v>6.029999999999973</v>
      </c>
      <c r="Q26" s="277">
        <f t="shared" si="5"/>
        <v>39.42999999999998</v>
      </c>
    </row>
    <row r="27" spans="1:17" ht="12.75">
      <c r="A27" s="15">
        <v>16</v>
      </c>
      <c r="B27" s="16" t="s">
        <v>885</v>
      </c>
      <c r="C27" s="277">
        <v>237.31784100000002</v>
      </c>
      <c r="D27" s="277">
        <v>157.80726</v>
      </c>
      <c r="E27" s="277">
        <f t="shared" si="0"/>
        <v>395.12510100000003</v>
      </c>
      <c r="F27" s="277">
        <v>5.36</v>
      </c>
      <c r="G27" s="277">
        <v>-14.88</v>
      </c>
      <c r="H27" s="277">
        <f t="shared" si="1"/>
        <v>-9.52</v>
      </c>
      <c r="I27" s="277">
        <v>226.29</v>
      </c>
      <c r="J27" s="277">
        <v>150.86</v>
      </c>
      <c r="K27" s="277">
        <f t="shared" si="2"/>
        <v>377.15</v>
      </c>
      <c r="L27" s="277">
        <v>185.29</v>
      </c>
      <c r="M27" s="277">
        <v>123.52</v>
      </c>
      <c r="N27" s="277">
        <f t="shared" si="3"/>
        <v>308.81</v>
      </c>
      <c r="O27" s="277">
        <f t="shared" si="4"/>
        <v>46.360000000000014</v>
      </c>
      <c r="P27" s="277">
        <f t="shared" si="4"/>
        <v>12.460000000000022</v>
      </c>
      <c r="Q27" s="277">
        <f t="shared" si="5"/>
        <v>58.820000000000036</v>
      </c>
    </row>
    <row r="28" spans="1:17" ht="12.75">
      <c r="A28" s="15">
        <v>17</v>
      </c>
      <c r="B28" s="16" t="s">
        <v>880</v>
      </c>
      <c r="C28" s="277">
        <v>153.166821</v>
      </c>
      <c r="D28" s="277">
        <v>101.85006</v>
      </c>
      <c r="E28" s="277">
        <f t="shared" si="0"/>
        <v>255.016881</v>
      </c>
      <c r="F28" s="277">
        <v>11.89</v>
      </c>
      <c r="G28" s="277">
        <v>-9.52</v>
      </c>
      <c r="H28" s="277">
        <f t="shared" si="1"/>
        <v>2.370000000000001</v>
      </c>
      <c r="I28" s="277">
        <v>151.47</v>
      </c>
      <c r="J28" s="277">
        <v>100.97</v>
      </c>
      <c r="K28" s="277">
        <f t="shared" si="2"/>
        <v>252.44</v>
      </c>
      <c r="L28" s="277">
        <v>124.09</v>
      </c>
      <c r="M28" s="277">
        <v>82.73</v>
      </c>
      <c r="N28" s="277">
        <f t="shared" si="3"/>
        <v>206.82</v>
      </c>
      <c r="O28" s="277">
        <f t="shared" si="4"/>
        <v>39.27000000000001</v>
      </c>
      <c r="P28" s="277">
        <f t="shared" si="4"/>
        <v>8.719999999999999</v>
      </c>
      <c r="Q28" s="277">
        <f t="shared" si="5"/>
        <v>47.99000000000001</v>
      </c>
    </row>
    <row r="29" spans="1:17" ht="12.75">
      <c r="A29" s="15">
        <v>18</v>
      </c>
      <c r="B29" s="16" t="s">
        <v>881</v>
      </c>
      <c r="C29" s="277">
        <v>403.61581050000007</v>
      </c>
      <c r="D29" s="277">
        <v>268.38903</v>
      </c>
      <c r="E29" s="277">
        <f t="shared" si="0"/>
        <v>672.0048405</v>
      </c>
      <c r="F29" s="277">
        <v>4.58</v>
      </c>
      <c r="G29" s="277">
        <v>-64.85</v>
      </c>
      <c r="H29" s="277">
        <f t="shared" si="1"/>
        <v>-60.269999999999996</v>
      </c>
      <c r="I29" s="277">
        <v>352.55</v>
      </c>
      <c r="J29" s="277">
        <v>301.7</v>
      </c>
      <c r="K29" s="277">
        <f t="shared" si="2"/>
        <v>654.25</v>
      </c>
      <c r="L29" s="277">
        <v>336.29</v>
      </c>
      <c r="M29" s="277">
        <v>224.19</v>
      </c>
      <c r="N29" s="277">
        <f t="shared" si="3"/>
        <v>560.48</v>
      </c>
      <c r="O29" s="277">
        <f t="shared" si="4"/>
        <v>20.839999999999975</v>
      </c>
      <c r="P29" s="277">
        <f t="shared" si="4"/>
        <v>12.659999999999997</v>
      </c>
      <c r="Q29" s="277">
        <f t="shared" si="5"/>
        <v>33.49999999999997</v>
      </c>
    </row>
    <row r="30" spans="1:17" ht="12.75">
      <c r="A30" s="15">
        <v>19</v>
      </c>
      <c r="B30" s="16" t="s">
        <v>886</v>
      </c>
      <c r="C30" s="277">
        <v>165.6199755</v>
      </c>
      <c r="D30" s="277">
        <v>110.13093</v>
      </c>
      <c r="E30" s="277">
        <f t="shared" si="0"/>
        <v>275.75090550000004</v>
      </c>
      <c r="F30" s="277">
        <v>0</v>
      </c>
      <c r="G30" s="277">
        <v>-10.06</v>
      </c>
      <c r="H30" s="277">
        <f t="shared" si="1"/>
        <v>-10.06</v>
      </c>
      <c r="I30" s="277">
        <v>164.2</v>
      </c>
      <c r="J30" s="277">
        <v>109.47</v>
      </c>
      <c r="K30" s="277">
        <f t="shared" si="2"/>
        <v>273.66999999999996</v>
      </c>
      <c r="L30" s="277">
        <v>136.52</v>
      </c>
      <c r="M30" s="277">
        <v>91.02</v>
      </c>
      <c r="N30" s="277">
        <f t="shared" si="3"/>
        <v>227.54000000000002</v>
      </c>
      <c r="O30" s="277">
        <f t="shared" si="4"/>
        <v>27.67999999999998</v>
      </c>
      <c r="P30" s="277">
        <f t="shared" si="4"/>
        <v>8.39</v>
      </c>
      <c r="Q30" s="277">
        <f t="shared" si="5"/>
        <v>36.06999999999998</v>
      </c>
    </row>
    <row r="31" spans="1:17" ht="12.75">
      <c r="A31" s="15">
        <v>20</v>
      </c>
      <c r="B31" s="16" t="s">
        <v>882</v>
      </c>
      <c r="C31" s="277">
        <v>372.98643450000003</v>
      </c>
      <c r="D31" s="277">
        <v>248.02167</v>
      </c>
      <c r="E31" s="277">
        <f t="shared" si="0"/>
        <v>621.0081045000001</v>
      </c>
      <c r="F31" s="277">
        <v>0</v>
      </c>
      <c r="G31" s="277">
        <v>-150.44</v>
      </c>
      <c r="H31" s="277">
        <f t="shared" si="1"/>
        <v>-150.44</v>
      </c>
      <c r="I31" s="277">
        <v>317.61</v>
      </c>
      <c r="J31" s="277">
        <v>378.4</v>
      </c>
      <c r="K31" s="277">
        <f t="shared" si="2"/>
        <v>696.01</v>
      </c>
      <c r="L31" s="277">
        <v>310.5</v>
      </c>
      <c r="M31" s="277">
        <v>207</v>
      </c>
      <c r="N31" s="277">
        <f t="shared" si="3"/>
        <v>517.5</v>
      </c>
      <c r="O31" s="277">
        <f t="shared" si="4"/>
        <v>7.110000000000014</v>
      </c>
      <c r="P31" s="277">
        <f t="shared" si="4"/>
        <v>20.95999999999998</v>
      </c>
      <c r="Q31" s="277">
        <f t="shared" si="5"/>
        <v>28.069999999999993</v>
      </c>
    </row>
    <row r="32" spans="1:17" ht="12.75">
      <c r="A32" s="15">
        <v>21</v>
      </c>
      <c r="B32" s="16" t="s">
        <v>887</v>
      </c>
      <c r="C32" s="277">
        <v>184.1252235</v>
      </c>
      <c r="D32" s="277">
        <v>122.43621</v>
      </c>
      <c r="E32" s="277">
        <f t="shared" si="0"/>
        <v>306.5614335</v>
      </c>
      <c r="F32" s="277">
        <v>0</v>
      </c>
      <c r="G32" s="277">
        <v>-6.72</v>
      </c>
      <c r="H32" s="277">
        <f t="shared" si="1"/>
        <v>-6.72</v>
      </c>
      <c r="I32" s="277">
        <v>174.13</v>
      </c>
      <c r="J32" s="277">
        <v>116.08</v>
      </c>
      <c r="K32" s="277">
        <f t="shared" si="2"/>
        <v>290.21</v>
      </c>
      <c r="L32" s="277">
        <v>151.28</v>
      </c>
      <c r="M32" s="277">
        <v>100.85</v>
      </c>
      <c r="N32" s="277">
        <f t="shared" si="3"/>
        <v>252.13</v>
      </c>
      <c r="O32" s="277">
        <f t="shared" si="4"/>
        <v>22.849999999999994</v>
      </c>
      <c r="P32" s="277">
        <f t="shared" si="4"/>
        <v>8.510000000000005</v>
      </c>
      <c r="Q32" s="277">
        <f t="shared" si="5"/>
        <v>31.36</v>
      </c>
    </row>
    <row r="33" spans="1:17" ht="12.75">
      <c r="A33" s="15">
        <v>22</v>
      </c>
      <c r="B33" s="16" t="s">
        <v>883</v>
      </c>
      <c r="C33" s="277">
        <v>283.09240650000004</v>
      </c>
      <c r="D33" s="277">
        <v>188.24559</v>
      </c>
      <c r="E33" s="277">
        <f t="shared" si="0"/>
        <v>471.33799650000003</v>
      </c>
      <c r="F33" s="277">
        <v>17.97</v>
      </c>
      <c r="G33" s="277">
        <v>-104.39</v>
      </c>
      <c r="H33" s="277">
        <f t="shared" si="1"/>
        <v>-86.42</v>
      </c>
      <c r="I33" s="277">
        <v>235.67000000000002</v>
      </c>
      <c r="J33" s="277">
        <v>273.78</v>
      </c>
      <c r="K33" s="277">
        <f t="shared" si="2"/>
        <v>509.45</v>
      </c>
      <c r="L33" s="277">
        <v>228.05</v>
      </c>
      <c r="M33" s="277">
        <v>152.03</v>
      </c>
      <c r="N33" s="277">
        <f t="shared" si="3"/>
        <v>380.08000000000004</v>
      </c>
      <c r="O33" s="277">
        <f t="shared" si="4"/>
        <v>25.590000000000003</v>
      </c>
      <c r="P33" s="277">
        <f t="shared" si="4"/>
        <v>17.359999999999985</v>
      </c>
      <c r="Q33" s="277">
        <f t="shared" si="5"/>
        <v>42.94999999999999</v>
      </c>
    </row>
    <row r="34" spans="1:17" ht="12.75">
      <c r="A34" s="2" t="s">
        <v>15</v>
      </c>
      <c r="B34" s="16"/>
      <c r="C34" s="276">
        <f aca="true" t="shared" si="6" ref="C34:Q34">SUM(C12:C33)</f>
        <v>6190.08578304</v>
      </c>
      <c r="D34" s="276">
        <f t="shared" si="6"/>
        <v>4116.1695744</v>
      </c>
      <c r="E34" s="300">
        <f t="shared" si="6"/>
        <v>10306.255357439999</v>
      </c>
      <c r="F34" s="301">
        <f t="shared" si="6"/>
        <v>57.86999999999999</v>
      </c>
      <c r="G34" s="300">
        <f t="shared" si="6"/>
        <v>-908.5200000000001</v>
      </c>
      <c r="H34" s="300">
        <f t="shared" si="6"/>
        <v>-850.65</v>
      </c>
      <c r="I34" s="301">
        <f t="shared" si="6"/>
        <v>5677.570000000001</v>
      </c>
      <c r="J34" s="300">
        <f t="shared" si="6"/>
        <v>4514.23</v>
      </c>
      <c r="K34" s="300">
        <f t="shared" si="6"/>
        <v>10191.8</v>
      </c>
      <c r="L34" s="300">
        <f t="shared" si="6"/>
        <v>5072.22</v>
      </c>
      <c r="M34" s="300">
        <f t="shared" si="6"/>
        <v>3381.4900000000002</v>
      </c>
      <c r="N34" s="300">
        <f t="shared" si="6"/>
        <v>8453.710000000001</v>
      </c>
      <c r="O34" s="301">
        <f t="shared" si="6"/>
        <v>663.2200000000003</v>
      </c>
      <c r="P34" s="276">
        <f t="shared" si="6"/>
        <v>224.22000000000006</v>
      </c>
      <c r="Q34" s="276">
        <f t="shared" si="6"/>
        <v>887.44</v>
      </c>
    </row>
    <row r="35" spans="1:17" ht="12.75">
      <c r="A35" s="9"/>
      <c r="B35" s="24"/>
      <c r="C35" s="24"/>
      <c r="D35" s="24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4.25" customHeight="1">
      <c r="A36" s="1064" t="s">
        <v>653</v>
      </c>
      <c r="B36" s="1064"/>
      <c r="C36" s="1064"/>
      <c r="D36" s="1064"/>
      <c r="E36" s="1064"/>
      <c r="F36" s="1064"/>
      <c r="G36" s="1064"/>
      <c r="H36" s="1064"/>
      <c r="I36" s="1064"/>
      <c r="J36" s="1064"/>
      <c r="K36" s="1064"/>
      <c r="L36" s="1064"/>
      <c r="M36" s="1064"/>
      <c r="N36" s="1064"/>
      <c r="O36" s="1064"/>
      <c r="P36" s="1064"/>
      <c r="Q36" s="1064"/>
    </row>
    <row r="37" spans="1:17" ht="15.75" customHeight="1">
      <c r="A37" s="27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5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O38" s="1010" t="s">
        <v>862</v>
      </c>
      <c r="P38" s="1010"/>
      <c r="Q38" s="1010"/>
    </row>
    <row r="39" spans="1:17" ht="16.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1023" t="s">
        <v>863</v>
      </c>
      <c r="P39" s="1023"/>
      <c r="Q39" s="1023"/>
    </row>
    <row r="40" spans="1:17" ht="12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</row>
    <row r="41" spans="1:18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O41" s="28"/>
      <c r="P41" s="28"/>
      <c r="Q41" s="28"/>
      <c r="R41" s="28"/>
    </row>
  </sheetData>
  <sheetProtection/>
  <mergeCells count="17">
    <mergeCell ref="A36:Q36"/>
    <mergeCell ref="F9:H9"/>
    <mergeCell ref="R1:R9"/>
    <mergeCell ref="I9:K9"/>
    <mergeCell ref="L9:N9"/>
    <mergeCell ref="O9:Q9"/>
    <mergeCell ref="A7:B7"/>
    <mergeCell ref="O38:Q38"/>
    <mergeCell ref="O39:Q39"/>
    <mergeCell ref="P1:Q1"/>
    <mergeCell ref="A2:Q2"/>
    <mergeCell ref="A3:Q3"/>
    <mergeCell ref="N8:Q8"/>
    <mergeCell ref="D5:O5"/>
    <mergeCell ref="A9:A10"/>
    <mergeCell ref="B9:B10"/>
    <mergeCell ref="C9:E9"/>
  </mergeCells>
  <printOptions horizontalCentered="1"/>
  <pageMargins left="0.7086614173228347" right="0.7086614173228347" top="0.59" bottom="0" header="0.22" footer="0.31496062992125984"/>
  <pageSetup fitToHeight="1" fitToWidth="1" horizontalDpi="600" verticalDpi="600" orientation="landscape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47"/>
  <sheetViews>
    <sheetView view="pageBreakPreview" zoomScale="55" zoomScaleNormal="70" zoomScaleSheetLayoutView="55" zoomScalePageLayoutView="0" workbookViewId="0" topLeftCell="A1">
      <selection activeCell="J44" sqref="J44"/>
    </sheetView>
  </sheetViews>
  <sheetFormatPr defaultColWidth="9.140625" defaultRowHeight="12.75"/>
  <cols>
    <col min="1" max="1" width="9.28125" style="0" bestFit="1" customWidth="1"/>
    <col min="2" max="2" width="14.7109375" style="0" bestFit="1" customWidth="1"/>
    <col min="3" max="3" width="13.00390625" style="0" customWidth="1"/>
    <col min="4" max="4" width="11.28125" style="0" customWidth="1"/>
    <col min="5" max="5" width="17.8515625" style="122" bestFit="1" customWidth="1"/>
    <col min="6" max="6" width="15.7109375" style="122" bestFit="1" customWidth="1"/>
    <col min="7" max="7" width="13.7109375" style="122" bestFit="1" customWidth="1"/>
    <col min="8" max="8" width="12.28125" style="0" bestFit="1" customWidth="1"/>
    <col min="9" max="9" width="9.28125" style="0" bestFit="1" customWidth="1"/>
    <col min="10" max="10" width="12.28125" style="0" bestFit="1" customWidth="1"/>
    <col min="11" max="11" width="13.7109375" style="0" bestFit="1" customWidth="1"/>
    <col min="12" max="13" width="14.140625" style="0" bestFit="1" customWidth="1"/>
    <col min="14" max="14" width="13.7109375" style="0" bestFit="1" customWidth="1"/>
    <col min="15" max="15" width="13.140625" style="0" bestFit="1" customWidth="1"/>
    <col min="16" max="16" width="14.140625" style="0" bestFit="1" customWidth="1"/>
    <col min="17" max="17" width="11.8515625" style="0" bestFit="1" customWidth="1"/>
    <col min="18" max="18" width="13.140625" style="0" bestFit="1" customWidth="1"/>
    <col min="19" max="19" width="13.7109375" style="0" bestFit="1" customWidth="1"/>
    <col min="20" max="20" width="17.57421875" style="0" customWidth="1"/>
    <col min="21" max="21" width="11.140625" style="0" customWidth="1"/>
    <col min="22" max="22" width="12.57421875" style="0" customWidth="1"/>
  </cols>
  <sheetData>
    <row r="2" spans="17:22" ht="23.25">
      <c r="Q2" s="1071" t="s">
        <v>61</v>
      </c>
      <c r="R2" s="1071"/>
      <c r="S2" s="1071"/>
      <c r="T2" s="1071"/>
      <c r="U2" s="1071"/>
      <c r="V2" s="1071"/>
    </row>
    <row r="3" spans="1:22" ht="23.25">
      <c r="A3" s="878" t="s">
        <v>0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8"/>
      <c r="S3" s="878"/>
      <c r="T3" s="878"/>
      <c r="U3" s="878"/>
      <c r="V3" s="878"/>
    </row>
    <row r="4" spans="1:22" ht="30.75">
      <c r="A4" s="1065" t="s">
        <v>684</v>
      </c>
      <c r="B4" s="1065"/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065"/>
      <c r="O4" s="1065"/>
      <c r="P4" s="1065"/>
      <c r="Q4" s="1065"/>
      <c r="R4" s="1065"/>
      <c r="S4" s="1065"/>
      <c r="T4" s="1065"/>
      <c r="U4" s="1065"/>
      <c r="V4" s="1065"/>
    </row>
    <row r="5" spans="1:17" ht="15.75">
      <c r="A5" s="976" t="s">
        <v>861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6"/>
      <c r="P5" s="976"/>
      <c r="Q5" s="976"/>
    </row>
    <row r="6" spans="1:21" ht="12.75">
      <c r="A6" s="28"/>
      <c r="B6" s="28"/>
      <c r="C6" s="121"/>
      <c r="D6" s="28"/>
      <c r="E6" s="1"/>
      <c r="F6" s="1"/>
      <c r="G6" s="1"/>
      <c r="H6" s="28"/>
      <c r="I6" s="28"/>
      <c r="J6" s="28"/>
      <c r="K6" s="28"/>
      <c r="L6" s="28"/>
      <c r="M6" s="28"/>
      <c r="N6" s="28"/>
      <c r="O6" s="28"/>
      <c r="P6" s="28"/>
      <c r="Q6" s="28"/>
      <c r="U6" s="28"/>
    </row>
    <row r="8" spans="1:22" s="430" customFormat="1" ht="31.5" customHeight="1">
      <c r="A8" s="1066" t="s">
        <v>827</v>
      </c>
      <c r="B8" s="1066"/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  <c r="P8" s="1066"/>
      <c r="Q8" s="1066"/>
      <c r="R8" s="1066"/>
      <c r="S8" s="1066"/>
      <c r="T8" s="1066"/>
      <c r="U8" s="1066"/>
      <c r="V8" s="1066"/>
    </row>
    <row r="9" spans="1:22" ht="19.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Q9" s="28"/>
      <c r="R9" s="28"/>
      <c r="S9" s="28"/>
      <c r="U9" s="1068" t="s">
        <v>215</v>
      </c>
      <c r="V9" s="1068"/>
    </row>
    <row r="10" spans="16:22" ht="16.5">
      <c r="P10" s="1082" t="s">
        <v>763</v>
      </c>
      <c r="Q10" s="1082"/>
      <c r="R10" s="1082"/>
      <c r="S10" s="1082"/>
      <c r="T10" s="1082"/>
      <c r="U10" s="1082"/>
      <c r="V10" s="1082"/>
    </row>
    <row r="11" spans="1:22" s="506" customFormat="1" ht="45" customHeight="1">
      <c r="A11" s="1069" t="s">
        <v>20</v>
      </c>
      <c r="B11" s="981" t="s">
        <v>195</v>
      </c>
      <c r="C11" s="981" t="s">
        <v>353</v>
      </c>
      <c r="D11" s="981" t="s">
        <v>458</v>
      </c>
      <c r="E11" s="1078" t="s">
        <v>743</v>
      </c>
      <c r="F11" s="1078"/>
      <c r="G11" s="1078"/>
      <c r="H11" s="1072" t="s">
        <v>772</v>
      </c>
      <c r="I11" s="1073"/>
      <c r="J11" s="1074"/>
      <c r="K11" s="1079" t="s">
        <v>355</v>
      </c>
      <c r="L11" s="1080"/>
      <c r="M11" s="1081"/>
      <c r="N11" s="1075" t="s">
        <v>149</v>
      </c>
      <c r="O11" s="1076"/>
      <c r="P11" s="1077"/>
      <c r="Q11" s="983" t="s">
        <v>773</v>
      </c>
      <c r="R11" s="983"/>
      <c r="S11" s="983"/>
      <c r="T11" s="981" t="s">
        <v>236</v>
      </c>
      <c r="U11" s="981" t="s">
        <v>408</v>
      </c>
      <c r="V11" s="981" t="s">
        <v>356</v>
      </c>
    </row>
    <row r="12" spans="1:22" s="506" customFormat="1" ht="92.25" customHeight="1">
      <c r="A12" s="1070"/>
      <c r="B12" s="982"/>
      <c r="C12" s="982"/>
      <c r="D12" s="982"/>
      <c r="E12" s="505" t="s">
        <v>170</v>
      </c>
      <c r="F12" s="505" t="s">
        <v>196</v>
      </c>
      <c r="G12" s="505" t="s">
        <v>15</v>
      </c>
      <c r="H12" s="505" t="s">
        <v>170</v>
      </c>
      <c r="I12" s="505" t="s">
        <v>196</v>
      </c>
      <c r="J12" s="505" t="s">
        <v>15</v>
      </c>
      <c r="K12" s="505" t="s">
        <v>170</v>
      </c>
      <c r="L12" s="505" t="s">
        <v>196</v>
      </c>
      <c r="M12" s="505" t="s">
        <v>15</v>
      </c>
      <c r="N12" s="505" t="s">
        <v>170</v>
      </c>
      <c r="O12" s="505" t="s">
        <v>196</v>
      </c>
      <c r="P12" s="505" t="s">
        <v>15</v>
      </c>
      <c r="Q12" s="505" t="s">
        <v>224</v>
      </c>
      <c r="R12" s="505" t="s">
        <v>207</v>
      </c>
      <c r="S12" s="505" t="s">
        <v>208</v>
      </c>
      <c r="T12" s="982"/>
      <c r="U12" s="982"/>
      <c r="V12" s="982"/>
    </row>
    <row r="13" spans="1:22" ht="12.75">
      <c r="A13" s="120">
        <v>1</v>
      </c>
      <c r="B13" s="83">
        <v>2</v>
      </c>
      <c r="C13" s="6">
        <v>3</v>
      </c>
      <c r="D13" s="120">
        <v>4</v>
      </c>
      <c r="E13" s="83">
        <v>5</v>
      </c>
      <c r="F13" s="6">
        <v>6</v>
      </c>
      <c r="G13" s="120">
        <v>7</v>
      </c>
      <c r="H13" s="83">
        <v>8</v>
      </c>
      <c r="I13" s="6">
        <v>9</v>
      </c>
      <c r="J13" s="120">
        <v>10</v>
      </c>
      <c r="K13" s="83">
        <v>11</v>
      </c>
      <c r="L13" s="6">
        <v>12</v>
      </c>
      <c r="M13" s="120">
        <v>13</v>
      </c>
      <c r="N13" s="83">
        <v>14</v>
      </c>
      <c r="O13" s="6">
        <v>15</v>
      </c>
      <c r="P13" s="120">
        <v>16</v>
      </c>
      <c r="Q13" s="83">
        <v>17</v>
      </c>
      <c r="R13" s="6">
        <v>18</v>
      </c>
      <c r="S13" s="120">
        <v>19</v>
      </c>
      <c r="T13" s="83">
        <v>20</v>
      </c>
      <c r="U13" s="120">
        <v>21</v>
      </c>
      <c r="V13" s="83">
        <v>22</v>
      </c>
    </row>
    <row r="14" spans="1:22" s="406" customFormat="1" ht="25.5" customHeight="1">
      <c r="A14" s="413">
        <v>1</v>
      </c>
      <c r="B14" s="425" t="s">
        <v>866</v>
      </c>
      <c r="C14" s="413">
        <v>2367</v>
      </c>
      <c r="D14" s="413">
        <v>1870</v>
      </c>
      <c r="E14" s="556">
        <v>142.02</v>
      </c>
      <c r="F14" s="556">
        <v>260.37</v>
      </c>
      <c r="G14" s="556">
        <f>E14+F14</f>
        <v>402.39</v>
      </c>
      <c r="H14" s="556">
        <v>39.31</v>
      </c>
      <c r="I14" s="556">
        <v>0</v>
      </c>
      <c r="J14" s="556">
        <f>H14+I14</f>
        <v>39.31</v>
      </c>
      <c r="K14" s="556">
        <v>108.9</v>
      </c>
      <c r="L14" s="556">
        <v>313.58</v>
      </c>
      <c r="M14" s="556">
        <f>K14+L14</f>
        <v>422.48</v>
      </c>
      <c r="N14" s="556">
        <v>112.14</v>
      </c>
      <c r="O14" s="556">
        <v>202.27</v>
      </c>
      <c r="P14" s="556">
        <f>N14+O14</f>
        <v>314.41</v>
      </c>
      <c r="Q14" s="556">
        <f>H14+K14-N14</f>
        <v>36.07000000000001</v>
      </c>
      <c r="R14" s="556">
        <f>I14+L14-O14</f>
        <v>111.30999999999997</v>
      </c>
      <c r="S14" s="556">
        <f>Q14+R14</f>
        <v>147.38</v>
      </c>
      <c r="T14" s="413" t="s">
        <v>888</v>
      </c>
      <c r="U14" s="413">
        <v>1869</v>
      </c>
      <c r="V14" s="413">
        <v>1869</v>
      </c>
    </row>
    <row r="15" spans="1:22" s="406" customFormat="1" ht="25.5" customHeight="1">
      <c r="A15" s="413">
        <v>2</v>
      </c>
      <c r="B15" s="425" t="s">
        <v>884</v>
      </c>
      <c r="C15" s="413">
        <v>670</v>
      </c>
      <c r="D15" s="413">
        <v>461</v>
      </c>
      <c r="E15" s="556">
        <v>40.2</v>
      </c>
      <c r="F15" s="556">
        <v>73.7</v>
      </c>
      <c r="G15" s="556">
        <f aca="true" t="shared" si="0" ref="G15:G35">E15+F15</f>
        <v>113.9</v>
      </c>
      <c r="H15" s="556">
        <v>12.629999999999999</v>
      </c>
      <c r="I15" s="556">
        <v>0</v>
      </c>
      <c r="J15" s="556">
        <f aca="true" t="shared" si="1" ref="J15:J35">H15+I15</f>
        <v>12.629999999999999</v>
      </c>
      <c r="K15" s="556">
        <v>26.9</v>
      </c>
      <c r="L15" s="556">
        <v>77.4</v>
      </c>
      <c r="M15" s="556">
        <f aca="true" t="shared" si="2" ref="M15:M35">K15+L15</f>
        <v>104.30000000000001</v>
      </c>
      <c r="N15" s="556">
        <v>27.6</v>
      </c>
      <c r="O15" s="556">
        <v>50.84</v>
      </c>
      <c r="P15" s="556">
        <f aca="true" t="shared" si="3" ref="P15:P35">N15+O15</f>
        <v>78.44</v>
      </c>
      <c r="Q15" s="556">
        <f aca="true" t="shared" si="4" ref="Q15:Q35">H15+K15-N15</f>
        <v>11.93</v>
      </c>
      <c r="R15" s="556">
        <f aca="true" t="shared" si="5" ref="R15:R35">I15+L15-O15</f>
        <v>26.560000000000002</v>
      </c>
      <c r="S15" s="556">
        <f aca="true" t="shared" si="6" ref="S15:S35">Q15+R15</f>
        <v>38.49</v>
      </c>
      <c r="T15" s="413" t="s">
        <v>888</v>
      </c>
      <c r="U15" s="413">
        <v>460</v>
      </c>
      <c r="V15" s="413">
        <v>460</v>
      </c>
    </row>
    <row r="16" spans="1:22" s="406" customFormat="1" ht="25.5" customHeight="1">
      <c r="A16" s="413">
        <v>3</v>
      </c>
      <c r="B16" s="425" t="s">
        <v>867</v>
      </c>
      <c r="C16" s="413">
        <v>1297</v>
      </c>
      <c r="D16" s="413">
        <v>1124</v>
      </c>
      <c r="E16" s="556">
        <v>77.82</v>
      </c>
      <c r="F16" s="556">
        <v>142.67</v>
      </c>
      <c r="G16" s="556">
        <f t="shared" si="0"/>
        <v>220.48999999999998</v>
      </c>
      <c r="H16" s="556">
        <v>9.41</v>
      </c>
      <c r="I16" s="556">
        <v>0</v>
      </c>
      <c r="J16" s="556">
        <f t="shared" si="1"/>
        <v>9.41</v>
      </c>
      <c r="K16" s="556">
        <v>66.02</v>
      </c>
      <c r="L16" s="556">
        <v>190.04</v>
      </c>
      <c r="M16" s="556">
        <f t="shared" si="2"/>
        <v>256.06</v>
      </c>
      <c r="N16" s="556">
        <v>66.78</v>
      </c>
      <c r="O16" s="556">
        <v>152.17</v>
      </c>
      <c r="P16" s="556">
        <f t="shared" si="3"/>
        <v>218.95</v>
      </c>
      <c r="Q16" s="556">
        <f t="shared" si="4"/>
        <v>8.649999999999991</v>
      </c>
      <c r="R16" s="556">
        <f t="shared" si="5"/>
        <v>37.870000000000005</v>
      </c>
      <c r="S16" s="556">
        <f t="shared" si="6"/>
        <v>46.519999999999996</v>
      </c>
      <c r="T16" s="413" t="s">
        <v>888</v>
      </c>
      <c r="U16" s="413">
        <v>1113</v>
      </c>
      <c r="V16" s="413">
        <v>1113</v>
      </c>
    </row>
    <row r="17" spans="1:22" s="406" customFormat="1" ht="25.5" customHeight="1">
      <c r="A17" s="413">
        <v>4</v>
      </c>
      <c r="B17" s="425" t="s">
        <v>868</v>
      </c>
      <c r="C17" s="413">
        <v>801</v>
      </c>
      <c r="D17" s="413">
        <v>627</v>
      </c>
      <c r="E17" s="556">
        <v>48.06</v>
      </c>
      <c r="F17" s="556">
        <v>88.11</v>
      </c>
      <c r="G17" s="556">
        <f t="shared" si="0"/>
        <v>136.17000000000002</v>
      </c>
      <c r="H17" s="556">
        <v>11.719999999999999</v>
      </c>
      <c r="I17" s="556">
        <v>0</v>
      </c>
      <c r="J17" s="556">
        <f t="shared" si="1"/>
        <v>11.719999999999999</v>
      </c>
      <c r="K17" s="556">
        <v>37.07</v>
      </c>
      <c r="L17" s="556">
        <v>106.7</v>
      </c>
      <c r="M17" s="556">
        <f t="shared" si="2"/>
        <v>143.77</v>
      </c>
      <c r="N17" s="556">
        <v>37.62</v>
      </c>
      <c r="O17" s="556">
        <v>84.58</v>
      </c>
      <c r="P17" s="556">
        <f t="shared" si="3"/>
        <v>122.19999999999999</v>
      </c>
      <c r="Q17" s="556">
        <f t="shared" si="4"/>
        <v>11.170000000000002</v>
      </c>
      <c r="R17" s="556">
        <f t="shared" si="5"/>
        <v>22.120000000000005</v>
      </c>
      <c r="S17" s="556">
        <f t="shared" si="6"/>
        <v>33.290000000000006</v>
      </c>
      <c r="T17" s="413" t="s">
        <v>888</v>
      </c>
      <c r="U17" s="413">
        <v>627</v>
      </c>
      <c r="V17" s="413">
        <v>627</v>
      </c>
    </row>
    <row r="18" spans="1:22" s="406" customFormat="1" ht="25.5" customHeight="1">
      <c r="A18" s="413">
        <v>5</v>
      </c>
      <c r="B18" s="425" t="s">
        <v>869</v>
      </c>
      <c r="C18" s="413">
        <v>1007</v>
      </c>
      <c r="D18" s="413">
        <v>734</v>
      </c>
      <c r="E18" s="556">
        <v>60.42</v>
      </c>
      <c r="F18" s="556">
        <v>110.77</v>
      </c>
      <c r="G18" s="556">
        <f t="shared" si="0"/>
        <v>171.19</v>
      </c>
      <c r="H18" s="556">
        <v>15.36</v>
      </c>
      <c r="I18" s="556">
        <v>0</v>
      </c>
      <c r="J18" s="556">
        <f t="shared" si="1"/>
        <v>15.36</v>
      </c>
      <c r="K18" s="556">
        <v>42.96</v>
      </c>
      <c r="L18" s="556">
        <v>123.72</v>
      </c>
      <c r="M18" s="556">
        <f t="shared" si="2"/>
        <v>166.68</v>
      </c>
      <c r="N18" s="556">
        <v>43.98</v>
      </c>
      <c r="O18" s="556">
        <v>100.61</v>
      </c>
      <c r="P18" s="556">
        <f t="shared" si="3"/>
        <v>144.59</v>
      </c>
      <c r="Q18" s="556">
        <f t="shared" si="4"/>
        <v>14.340000000000003</v>
      </c>
      <c r="R18" s="556">
        <f t="shared" si="5"/>
        <v>23.11</v>
      </c>
      <c r="S18" s="556">
        <f t="shared" si="6"/>
        <v>37.45</v>
      </c>
      <c r="T18" s="413" t="s">
        <v>888</v>
      </c>
      <c r="U18" s="413">
        <v>733</v>
      </c>
      <c r="V18" s="413">
        <v>733</v>
      </c>
    </row>
    <row r="19" spans="1:22" s="406" customFormat="1" ht="25.5" customHeight="1">
      <c r="A19" s="413">
        <v>6</v>
      </c>
      <c r="B19" s="425" t="s">
        <v>870</v>
      </c>
      <c r="C19" s="413">
        <v>1276</v>
      </c>
      <c r="D19" s="413">
        <v>1210</v>
      </c>
      <c r="E19" s="556">
        <v>76.56</v>
      </c>
      <c r="F19" s="556">
        <v>140.36</v>
      </c>
      <c r="G19" s="556">
        <f t="shared" si="0"/>
        <v>216.92000000000002</v>
      </c>
      <c r="H19" s="556">
        <v>7.16</v>
      </c>
      <c r="I19" s="556">
        <v>0</v>
      </c>
      <c r="J19" s="556">
        <f t="shared" si="1"/>
        <v>7.16</v>
      </c>
      <c r="K19" s="556">
        <v>71.94</v>
      </c>
      <c r="L19" s="556">
        <v>207.19</v>
      </c>
      <c r="M19" s="556">
        <f t="shared" si="2"/>
        <v>279.13</v>
      </c>
      <c r="N19" s="556">
        <v>72.6</v>
      </c>
      <c r="O19" s="556">
        <v>165.28</v>
      </c>
      <c r="P19" s="556">
        <f t="shared" si="3"/>
        <v>237.88</v>
      </c>
      <c r="Q19" s="556">
        <f t="shared" si="4"/>
        <v>6.5</v>
      </c>
      <c r="R19" s="556">
        <f t="shared" si="5"/>
        <v>41.91</v>
      </c>
      <c r="S19" s="556">
        <f t="shared" si="6"/>
        <v>48.41</v>
      </c>
      <c r="T19" s="413" t="s">
        <v>888</v>
      </c>
      <c r="U19" s="413">
        <v>1210</v>
      </c>
      <c r="V19" s="413">
        <v>1210</v>
      </c>
    </row>
    <row r="20" spans="1:22" s="406" customFormat="1" ht="25.5" customHeight="1">
      <c r="A20" s="413">
        <v>7</v>
      </c>
      <c r="B20" s="425" t="s">
        <v>871</v>
      </c>
      <c r="C20" s="413">
        <v>1402</v>
      </c>
      <c r="D20" s="413">
        <v>1310</v>
      </c>
      <c r="E20" s="556">
        <v>84.12</v>
      </c>
      <c r="F20" s="556">
        <v>154.22</v>
      </c>
      <c r="G20" s="556">
        <f t="shared" si="0"/>
        <v>238.34</v>
      </c>
      <c r="H20" s="556">
        <v>4.289999999999999</v>
      </c>
      <c r="I20" s="556">
        <v>0</v>
      </c>
      <c r="J20" s="556">
        <f t="shared" si="1"/>
        <v>4.289999999999999</v>
      </c>
      <c r="K20" s="556">
        <v>75.9</v>
      </c>
      <c r="L20" s="556">
        <v>218.61</v>
      </c>
      <c r="M20" s="556">
        <f t="shared" si="2"/>
        <v>294.51</v>
      </c>
      <c r="N20" s="556">
        <v>77.76</v>
      </c>
      <c r="O20" s="556">
        <v>140.9</v>
      </c>
      <c r="P20" s="556">
        <f t="shared" si="3"/>
        <v>218.66000000000003</v>
      </c>
      <c r="Q20" s="556">
        <f t="shared" si="4"/>
        <v>2.4299999999999926</v>
      </c>
      <c r="R20" s="556">
        <f t="shared" si="5"/>
        <v>77.71000000000001</v>
      </c>
      <c r="S20" s="556">
        <f t="shared" si="6"/>
        <v>80.14</v>
      </c>
      <c r="T20" s="413" t="s">
        <v>888</v>
      </c>
      <c r="U20" s="413">
        <v>1296</v>
      </c>
      <c r="V20" s="413">
        <v>1296</v>
      </c>
    </row>
    <row r="21" spans="1:22" s="406" customFormat="1" ht="25.5" customHeight="1">
      <c r="A21" s="413">
        <v>8</v>
      </c>
      <c r="B21" s="425" t="s">
        <v>872</v>
      </c>
      <c r="C21" s="413">
        <v>2233</v>
      </c>
      <c r="D21" s="413">
        <v>1885</v>
      </c>
      <c r="E21" s="556">
        <v>133.98</v>
      </c>
      <c r="F21" s="556">
        <v>245.63</v>
      </c>
      <c r="G21" s="556">
        <f t="shared" si="0"/>
        <v>379.61</v>
      </c>
      <c r="H21" s="556">
        <v>20.240000000000002</v>
      </c>
      <c r="I21" s="556">
        <v>0</v>
      </c>
      <c r="J21" s="556">
        <f t="shared" si="1"/>
        <v>20.240000000000002</v>
      </c>
      <c r="K21" s="556">
        <v>111.04</v>
      </c>
      <c r="L21" s="556">
        <v>319.73</v>
      </c>
      <c r="M21" s="556">
        <f t="shared" si="2"/>
        <v>430.77000000000004</v>
      </c>
      <c r="N21" s="556">
        <v>113.1</v>
      </c>
      <c r="O21" s="556">
        <v>206.23</v>
      </c>
      <c r="P21" s="556">
        <f t="shared" si="3"/>
        <v>319.33</v>
      </c>
      <c r="Q21" s="556">
        <f t="shared" si="4"/>
        <v>18.180000000000007</v>
      </c>
      <c r="R21" s="556">
        <f t="shared" si="5"/>
        <v>113.50000000000003</v>
      </c>
      <c r="S21" s="556">
        <f t="shared" si="6"/>
        <v>131.68000000000004</v>
      </c>
      <c r="T21" s="413" t="s">
        <v>888</v>
      </c>
      <c r="U21" s="413">
        <v>1885</v>
      </c>
      <c r="V21" s="413">
        <v>1885</v>
      </c>
    </row>
    <row r="22" spans="1:22" s="406" customFormat="1" ht="25.5" customHeight="1">
      <c r="A22" s="413">
        <v>9</v>
      </c>
      <c r="B22" s="425" t="s">
        <v>873</v>
      </c>
      <c r="C22" s="413">
        <v>732</v>
      </c>
      <c r="D22" s="413">
        <v>621</v>
      </c>
      <c r="E22" s="556">
        <v>43.92</v>
      </c>
      <c r="F22" s="556">
        <v>80.52</v>
      </c>
      <c r="G22" s="556">
        <f t="shared" si="0"/>
        <v>124.44</v>
      </c>
      <c r="H22" s="556">
        <v>6.58</v>
      </c>
      <c r="I22" s="556">
        <v>0</v>
      </c>
      <c r="J22" s="556">
        <f t="shared" si="1"/>
        <v>6.58</v>
      </c>
      <c r="K22" s="556">
        <v>36.59</v>
      </c>
      <c r="L22" s="556">
        <v>105.37</v>
      </c>
      <c r="M22" s="556">
        <f t="shared" si="2"/>
        <v>141.96</v>
      </c>
      <c r="N22" s="556">
        <v>37.2</v>
      </c>
      <c r="O22" s="556">
        <v>68.13</v>
      </c>
      <c r="P22" s="556">
        <f t="shared" si="3"/>
        <v>105.33</v>
      </c>
      <c r="Q22" s="556">
        <f t="shared" si="4"/>
        <v>5.969999999999999</v>
      </c>
      <c r="R22" s="556">
        <f t="shared" si="5"/>
        <v>37.24000000000001</v>
      </c>
      <c r="S22" s="556">
        <f t="shared" si="6"/>
        <v>43.21000000000001</v>
      </c>
      <c r="T22" s="413" t="s">
        <v>888</v>
      </c>
      <c r="U22" s="413">
        <v>620</v>
      </c>
      <c r="V22" s="413">
        <v>620</v>
      </c>
    </row>
    <row r="23" spans="1:22" s="406" customFormat="1" ht="25.5" customHeight="1">
      <c r="A23" s="413">
        <v>10</v>
      </c>
      <c r="B23" s="425" t="s">
        <v>874</v>
      </c>
      <c r="C23" s="413">
        <v>2433</v>
      </c>
      <c r="D23" s="413">
        <v>2002</v>
      </c>
      <c r="E23" s="556">
        <v>145.98</v>
      </c>
      <c r="F23" s="556">
        <v>267.63</v>
      </c>
      <c r="G23" s="556">
        <f t="shared" si="0"/>
        <v>413.61</v>
      </c>
      <c r="H23" s="556">
        <v>29.08</v>
      </c>
      <c r="I23" s="556">
        <v>0</v>
      </c>
      <c r="J23" s="556">
        <f t="shared" si="1"/>
        <v>29.08</v>
      </c>
      <c r="K23" s="556">
        <v>117.73</v>
      </c>
      <c r="L23" s="556">
        <v>339.1</v>
      </c>
      <c r="M23" s="556">
        <f t="shared" si="2"/>
        <v>456.83000000000004</v>
      </c>
      <c r="N23" s="556">
        <v>120.12</v>
      </c>
      <c r="O23" s="556">
        <v>269.9</v>
      </c>
      <c r="P23" s="556">
        <f t="shared" si="3"/>
        <v>390.02</v>
      </c>
      <c r="Q23" s="556">
        <f t="shared" si="4"/>
        <v>26.689999999999998</v>
      </c>
      <c r="R23" s="556">
        <f t="shared" si="5"/>
        <v>69.20000000000005</v>
      </c>
      <c r="S23" s="556">
        <f t="shared" si="6"/>
        <v>95.89000000000004</v>
      </c>
      <c r="T23" s="413" t="s">
        <v>888</v>
      </c>
      <c r="U23" s="413">
        <v>2002</v>
      </c>
      <c r="V23" s="413">
        <v>2002</v>
      </c>
    </row>
    <row r="24" spans="1:22" s="406" customFormat="1" ht="25.5" customHeight="1">
      <c r="A24" s="413">
        <v>11</v>
      </c>
      <c r="B24" s="425" t="s">
        <v>875</v>
      </c>
      <c r="C24" s="413">
        <v>2247</v>
      </c>
      <c r="D24" s="413">
        <v>1884</v>
      </c>
      <c r="E24" s="556">
        <v>134.82</v>
      </c>
      <c r="F24" s="556">
        <v>247.17</v>
      </c>
      <c r="G24" s="556">
        <f t="shared" si="0"/>
        <v>381.99</v>
      </c>
      <c r="H24" s="556">
        <v>23.43</v>
      </c>
      <c r="I24" s="556">
        <v>0</v>
      </c>
      <c r="J24" s="556">
        <f t="shared" si="1"/>
        <v>23.43</v>
      </c>
      <c r="K24" s="556">
        <v>108.8</v>
      </c>
      <c r="L24" s="556">
        <v>313.35</v>
      </c>
      <c r="M24" s="556">
        <f t="shared" si="2"/>
        <v>422.15000000000003</v>
      </c>
      <c r="N24" s="556">
        <v>112.86</v>
      </c>
      <c r="O24" s="556">
        <v>207.34</v>
      </c>
      <c r="P24" s="556">
        <f t="shared" si="3"/>
        <v>320.2</v>
      </c>
      <c r="Q24" s="556">
        <f t="shared" si="4"/>
        <v>19.36999999999999</v>
      </c>
      <c r="R24" s="556">
        <f t="shared" si="5"/>
        <v>106.01000000000002</v>
      </c>
      <c r="S24" s="556">
        <f t="shared" si="6"/>
        <v>125.38000000000001</v>
      </c>
      <c r="T24" s="413" t="s">
        <v>888</v>
      </c>
      <c r="U24" s="413">
        <v>1881</v>
      </c>
      <c r="V24" s="413">
        <v>1881</v>
      </c>
    </row>
    <row r="25" spans="1:22" s="406" customFormat="1" ht="25.5" customHeight="1">
      <c r="A25" s="413">
        <v>12</v>
      </c>
      <c r="B25" s="425" t="s">
        <v>876</v>
      </c>
      <c r="C25" s="413">
        <v>1170</v>
      </c>
      <c r="D25" s="413">
        <v>952</v>
      </c>
      <c r="E25" s="556">
        <v>70.2</v>
      </c>
      <c r="F25" s="556">
        <v>128.7</v>
      </c>
      <c r="G25" s="556">
        <f t="shared" si="0"/>
        <v>198.89999999999998</v>
      </c>
      <c r="H25" s="556">
        <v>13.37</v>
      </c>
      <c r="I25" s="556">
        <v>0</v>
      </c>
      <c r="J25" s="556">
        <f t="shared" si="1"/>
        <v>13.37</v>
      </c>
      <c r="K25" s="556">
        <v>55.04</v>
      </c>
      <c r="L25" s="556">
        <v>158.49</v>
      </c>
      <c r="M25" s="556">
        <f t="shared" si="2"/>
        <v>213.53</v>
      </c>
      <c r="N25" s="556">
        <v>57.12</v>
      </c>
      <c r="O25" s="556">
        <v>124.02</v>
      </c>
      <c r="P25" s="556">
        <f t="shared" si="3"/>
        <v>181.14</v>
      </c>
      <c r="Q25" s="556">
        <f t="shared" si="4"/>
        <v>11.29</v>
      </c>
      <c r="R25" s="556">
        <f t="shared" si="5"/>
        <v>34.47000000000001</v>
      </c>
      <c r="S25" s="556">
        <f t="shared" si="6"/>
        <v>45.76000000000001</v>
      </c>
      <c r="T25" s="413" t="s">
        <v>888</v>
      </c>
      <c r="U25" s="413">
        <v>952</v>
      </c>
      <c r="V25" s="413">
        <v>952</v>
      </c>
    </row>
    <row r="26" spans="1:22" s="406" customFormat="1" ht="25.5" customHeight="1">
      <c r="A26" s="413">
        <v>13</v>
      </c>
      <c r="B26" s="425" t="s">
        <v>877</v>
      </c>
      <c r="C26" s="413">
        <v>2639</v>
      </c>
      <c r="D26" s="413">
        <v>2176</v>
      </c>
      <c r="E26" s="556">
        <v>158.34</v>
      </c>
      <c r="F26" s="556">
        <v>290.29</v>
      </c>
      <c r="G26" s="556">
        <f t="shared" si="0"/>
        <v>448.63</v>
      </c>
      <c r="H26" s="556">
        <v>35.04</v>
      </c>
      <c r="I26" s="556">
        <v>0</v>
      </c>
      <c r="J26" s="556">
        <f t="shared" si="1"/>
        <v>35.04</v>
      </c>
      <c r="K26" s="556">
        <v>126.79</v>
      </c>
      <c r="L26" s="556">
        <v>365.09</v>
      </c>
      <c r="M26" s="556">
        <f t="shared" si="2"/>
        <v>491.88</v>
      </c>
      <c r="N26" s="556">
        <v>130.56</v>
      </c>
      <c r="O26" s="556">
        <v>236.44</v>
      </c>
      <c r="P26" s="556">
        <f t="shared" si="3"/>
        <v>367</v>
      </c>
      <c r="Q26" s="556">
        <f t="shared" si="4"/>
        <v>31.27000000000001</v>
      </c>
      <c r="R26" s="556">
        <f t="shared" si="5"/>
        <v>128.64999999999998</v>
      </c>
      <c r="S26" s="556">
        <f t="shared" si="6"/>
        <v>159.92</v>
      </c>
      <c r="T26" s="413" t="s">
        <v>888</v>
      </c>
      <c r="U26" s="413">
        <v>2176</v>
      </c>
      <c r="V26" s="413">
        <v>2176</v>
      </c>
    </row>
    <row r="27" spans="1:22" s="406" customFormat="1" ht="25.5" customHeight="1">
      <c r="A27" s="413">
        <v>14</v>
      </c>
      <c r="B27" s="425" t="s">
        <v>878</v>
      </c>
      <c r="C27" s="413">
        <v>1002</v>
      </c>
      <c r="D27" s="413">
        <v>783</v>
      </c>
      <c r="E27" s="556">
        <v>60.12</v>
      </c>
      <c r="F27" s="556">
        <v>110.22</v>
      </c>
      <c r="G27" s="556">
        <f t="shared" si="0"/>
        <v>170.34</v>
      </c>
      <c r="H27" s="556">
        <v>16.73</v>
      </c>
      <c r="I27" s="556">
        <v>0</v>
      </c>
      <c r="J27" s="556">
        <f t="shared" si="1"/>
        <v>16.73</v>
      </c>
      <c r="K27" s="556">
        <v>45.06</v>
      </c>
      <c r="L27" s="556">
        <v>129.73</v>
      </c>
      <c r="M27" s="556">
        <f t="shared" si="2"/>
        <v>174.79</v>
      </c>
      <c r="N27" s="556">
        <v>46.92</v>
      </c>
      <c r="O27" s="556">
        <v>101</v>
      </c>
      <c r="P27" s="556">
        <f t="shared" si="3"/>
        <v>147.92000000000002</v>
      </c>
      <c r="Q27" s="556">
        <f t="shared" si="4"/>
        <v>14.870000000000005</v>
      </c>
      <c r="R27" s="556">
        <f t="shared" si="5"/>
        <v>28.72999999999999</v>
      </c>
      <c r="S27" s="556">
        <f t="shared" si="6"/>
        <v>43.599999999999994</v>
      </c>
      <c r="T27" s="413" t="s">
        <v>888</v>
      </c>
      <c r="U27" s="413">
        <v>782</v>
      </c>
      <c r="V27" s="413">
        <v>782</v>
      </c>
    </row>
    <row r="28" spans="1:22" s="406" customFormat="1" ht="25.5" customHeight="1">
      <c r="A28" s="413">
        <v>15</v>
      </c>
      <c r="B28" s="425" t="s">
        <v>879</v>
      </c>
      <c r="C28" s="413">
        <v>1196</v>
      </c>
      <c r="D28" s="413">
        <v>857</v>
      </c>
      <c r="E28" s="556">
        <v>71.76</v>
      </c>
      <c r="F28" s="556">
        <v>131.56</v>
      </c>
      <c r="G28" s="556">
        <f t="shared" si="0"/>
        <v>203.32</v>
      </c>
      <c r="H28" s="556">
        <v>25.25</v>
      </c>
      <c r="I28" s="556">
        <v>0</v>
      </c>
      <c r="J28" s="556">
        <f t="shared" si="1"/>
        <v>25.25</v>
      </c>
      <c r="K28" s="556">
        <v>49.13</v>
      </c>
      <c r="L28" s="556">
        <v>141.43</v>
      </c>
      <c r="M28" s="556">
        <f t="shared" si="2"/>
        <v>190.56</v>
      </c>
      <c r="N28" s="556">
        <v>51.42</v>
      </c>
      <c r="O28" s="556">
        <v>111.37</v>
      </c>
      <c r="P28" s="556">
        <f t="shared" si="3"/>
        <v>162.79000000000002</v>
      </c>
      <c r="Q28" s="556">
        <f t="shared" si="4"/>
        <v>22.959999999999994</v>
      </c>
      <c r="R28" s="556">
        <f t="shared" si="5"/>
        <v>30.060000000000002</v>
      </c>
      <c r="S28" s="556">
        <f t="shared" si="6"/>
        <v>53.019999999999996</v>
      </c>
      <c r="T28" s="413" t="s">
        <v>888</v>
      </c>
      <c r="U28" s="413">
        <v>857</v>
      </c>
      <c r="V28" s="413">
        <v>857</v>
      </c>
    </row>
    <row r="29" spans="1:22" s="406" customFormat="1" ht="25.5" customHeight="1">
      <c r="A29" s="413">
        <v>16</v>
      </c>
      <c r="B29" s="425" t="s">
        <v>885</v>
      </c>
      <c r="C29" s="413">
        <v>1056</v>
      </c>
      <c r="D29" s="413">
        <v>829</v>
      </c>
      <c r="E29" s="556">
        <v>63.36</v>
      </c>
      <c r="F29" s="556">
        <v>116.16</v>
      </c>
      <c r="G29" s="556">
        <f t="shared" si="0"/>
        <v>179.51999999999998</v>
      </c>
      <c r="H29" s="556">
        <v>14.18</v>
      </c>
      <c r="I29" s="556">
        <v>0</v>
      </c>
      <c r="J29" s="556">
        <f t="shared" si="1"/>
        <v>14.18</v>
      </c>
      <c r="K29" s="556">
        <v>48.68</v>
      </c>
      <c r="L29" s="556">
        <v>140.15</v>
      </c>
      <c r="M29" s="556">
        <f t="shared" si="2"/>
        <v>188.83</v>
      </c>
      <c r="N29" s="556">
        <v>49.68</v>
      </c>
      <c r="O29" s="556">
        <v>110.68</v>
      </c>
      <c r="P29" s="556">
        <f t="shared" si="3"/>
        <v>160.36</v>
      </c>
      <c r="Q29" s="556">
        <f t="shared" si="4"/>
        <v>13.18</v>
      </c>
      <c r="R29" s="556">
        <f t="shared" si="5"/>
        <v>29.47</v>
      </c>
      <c r="S29" s="556">
        <f t="shared" si="6"/>
        <v>42.65</v>
      </c>
      <c r="T29" s="413" t="s">
        <v>888</v>
      </c>
      <c r="U29" s="413">
        <v>828</v>
      </c>
      <c r="V29" s="413">
        <v>828</v>
      </c>
    </row>
    <row r="30" spans="1:22" s="406" customFormat="1" ht="25.5" customHeight="1">
      <c r="A30" s="413">
        <v>17</v>
      </c>
      <c r="B30" s="425" t="s">
        <v>880</v>
      </c>
      <c r="C30" s="413">
        <v>1106</v>
      </c>
      <c r="D30" s="413">
        <v>989</v>
      </c>
      <c r="E30" s="556">
        <v>66.36</v>
      </c>
      <c r="F30" s="556">
        <v>121.66</v>
      </c>
      <c r="G30" s="556">
        <f t="shared" si="0"/>
        <v>188.01999999999998</v>
      </c>
      <c r="H30" s="556">
        <v>16.64</v>
      </c>
      <c r="I30" s="556">
        <v>0</v>
      </c>
      <c r="J30" s="556">
        <f t="shared" si="1"/>
        <v>16.64</v>
      </c>
      <c r="K30" s="556">
        <v>46.13</v>
      </c>
      <c r="L30" s="556">
        <v>132.83</v>
      </c>
      <c r="M30" s="556">
        <f t="shared" si="2"/>
        <v>178.96</v>
      </c>
      <c r="N30" s="556">
        <v>59.34</v>
      </c>
      <c r="O30" s="556">
        <v>109.81</v>
      </c>
      <c r="P30" s="556">
        <f t="shared" si="3"/>
        <v>169.15</v>
      </c>
      <c r="Q30" s="556">
        <f t="shared" si="4"/>
        <v>3.4299999999999997</v>
      </c>
      <c r="R30" s="556">
        <f t="shared" si="5"/>
        <v>23.02000000000001</v>
      </c>
      <c r="S30" s="556">
        <f t="shared" si="6"/>
        <v>26.45000000000001</v>
      </c>
      <c r="T30" s="413" t="s">
        <v>888</v>
      </c>
      <c r="U30" s="413">
        <v>989</v>
      </c>
      <c r="V30" s="413">
        <v>989</v>
      </c>
    </row>
    <row r="31" spans="1:22" s="406" customFormat="1" ht="25.5" customHeight="1">
      <c r="A31" s="413">
        <v>18</v>
      </c>
      <c r="B31" s="425" t="s">
        <v>881</v>
      </c>
      <c r="C31" s="413">
        <v>2292</v>
      </c>
      <c r="D31" s="413">
        <v>1908</v>
      </c>
      <c r="E31" s="556">
        <v>137.52</v>
      </c>
      <c r="F31" s="556">
        <v>252.12</v>
      </c>
      <c r="G31" s="556">
        <f t="shared" si="0"/>
        <v>389.64</v>
      </c>
      <c r="H31" s="556">
        <v>24.53</v>
      </c>
      <c r="I31" s="556">
        <v>0</v>
      </c>
      <c r="J31" s="556">
        <f t="shared" si="1"/>
        <v>24.53</v>
      </c>
      <c r="K31" s="556">
        <v>110.7</v>
      </c>
      <c r="L31" s="556">
        <v>318.8</v>
      </c>
      <c r="M31" s="556">
        <f t="shared" si="2"/>
        <v>429.5</v>
      </c>
      <c r="N31" s="556">
        <v>114.48</v>
      </c>
      <c r="O31" s="556">
        <v>211.61</v>
      </c>
      <c r="P31" s="556">
        <f t="shared" si="3"/>
        <v>326.09000000000003</v>
      </c>
      <c r="Q31" s="556">
        <f t="shared" si="4"/>
        <v>20.750000000000014</v>
      </c>
      <c r="R31" s="556">
        <f t="shared" si="5"/>
        <v>107.19</v>
      </c>
      <c r="S31" s="556">
        <f t="shared" si="6"/>
        <v>127.94000000000001</v>
      </c>
      <c r="T31" s="413" t="s">
        <v>888</v>
      </c>
      <c r="U31" s="413">
        <v>1908</v>
      </c>
      <c r="V31" s="413">
        <v>1908</v>
      </c>
    </row>
    <row r="32" spans="1:22" s="406" customFormat="1" ht="25.5" customHeight="1">
      <c r="A32" s="413">
        <v>19</v>
      </c>
      <c r="B32" s="425" t="s">
        <v>886</v>
      </c>
      <c r="C32" s="413">
        <v>1221</v>
      </c>
      <c r="D32" s="413">
        <v>890</v>
      </c>
      <c r="E32" s="556">
        <v>73.26</v>
      </c>
      <c r="F32" s="556">
        <v>134.31</v>
      </c>
      <c r="G32" s="556">
        <f t="shared" si="0"/>
        <v>207.57</v>
      </c>
      <c r="H32" s="556">
        <v>20.5</v>
      </c>
      <c r="I32" s="556">
        <v>0</v>
      </c>
      <c r="J32" s="556">
        <f t="shared" si="1"/>
        <v>20.5</v>
      </c>
      <c r="K32" s="556">
        <v>52.68</v>
      </c>
      <c r="L32" s="556">
        <v>151.71</v>
      </c>
      <c r="M32" s="556">
        <f t="shared" si="2"/>
        <v>204.39000000000001</v>
      </c>
      <c r="N32" s="556">
        <v>53.28</v>
      </c>
      <c r="O32" s="556">
        <v>98.19</v>
      </c>
      <c r="P32" s="556">
        <f t="shared" si="3"/>
        <v>151.47</v>
      </c>
      <c r="Q32" s="556">
        <f t="shared" si="4"/>
        <v>19.900000000000006</v>
      </c>
      <c r="R32" s="556">
        <f t="shared" si="5"/>
        <v>53.52000000000001</v>
      </c>
      <c r="S32" s="556">
        <f t="shared" si="6"/>
        <v>73.42000000000002</v>
      </c>
      <c r="T32" s="413" t="s">
        <v>888</v>
      </c>
      <c r="U32" s="413">
        <v>888</v>
      </c>
      <c r="V32" s="413">
        <v>888</v>
      </c>
    </row>
    <row r="33" spans="1:22" s="406" customFormat="1" ht="25.5" customHeight="1">
      <c r="A33" s="413">
        <v>20</v>
      </c>
      <c r="B33" s="425" t="s">
        <v>882</v>
      </c>
      <c r="C33" s="413">
        <v>1764</v>
      </c>
      <c r="D33" s="413">
        <v>1467</v>
      </c>
      <c r="E33" s="556">
        <v>105.84</v>
      </c>
      <c r="F33" s="556">
        <v>194.04</v>
      </c>
      <c r="G33" s="556">
        <f t="shared" si="0"/>
        <v>299.88</v>
      </c>
      <c r="H33" s="556">
        <v>21.97</v>
      </c>
      <c r="I33" s="556">
        <v>0</v>
      </c>
      <c r="J33" s="556">
        <f t="shared" si="1"/>
        <v>21.97</v>
      </c>
      <c r="K33" s="556">
        <v>84.65</v>
      </c>
      <c r="L33" s="556">
        <v>243.74</v>
      </c>
      <c r="M33" s="556">
        <f t="shared" si="2"/>
        <v>328.39</v>
      </c>
      <c r="N33" s="556">
        <v>87.78</v>
      </c>
      <c r="O33" s="556">
        <v>192.48</v>
      </c>
      <c r="P33" s="556">
        <f t="shared" si="3"/>
        <v>280.26</v>
      </c>
      <c r="Q33" s="556">
        <f t="shared" si="4"/>
        <v>18.840000000000003</v>
      </c>
      <c r="R33" s="556">
        <f t="shared" si="5"/>
        <v>51.26000000000002</v>
      </c>
      <c r="S33" s="556">
        <f t="shared" si="6"/>
        <v>70.10000000000002</v>
      </c>
      <c r="T33" s="413" t="s">
        <v>888</v>
      </c>
      <c r="U33" s="413">
        <v>1463</v>
      </c>
      <c r="V33" s="413">
        <v>1463</v>
      </c>
    </row>
    <row r="34" spans="1:22" s="406" customFormat="1" ht="25.5" customHeight="1">
      <c r="A34" s="413">
        <v>21</v>
      </c>
      <c r="B34" s="425" t="s">
        <v>887</v>
      </c>
      <c r="C34" s="413">
        <v>952</v>
      </c>
      <c r="D34" s="413">
        <v>878</v>
      </c>
      <c r="E34" s="556">
        <v>57.12</v>
      </c>
      <c r="F34" s="556">
        <v>104.72</v>
      </c>
      <c r="G34" s="556">
        <f t="shared" si="0"/>
        <v>161.84</v>
      </c>
      <c r="H34" s="556">
        <v>10.49</v>
      </c>
      <c r="I34" s="556">
        <v>0</v>
      </c>
      <c r="J34" s="556">
        <f t="shared" si="1"/>
        <v>10.49</v>
      </c>
      <c r="K34" s="556">
        <v>50.59</v>
      </c>
      <c r="L34" s="556">
        <v>145.64</v>
      </c>
      <c r="M34" s="556">
        <f t="shared" si="2"/>
        <v>196.23</v>
      </c>
      <c r="N34" s="556">
        <v>52.62</v>
      </c>
      <c r="O34" s="556">
        <v>96.54</v>
      </c>
      <c r="P34" s="556">
        <f t="shared" si="3"/>
        <v>149.16</v>
      </c>
      <c r="Q34" s="556">
        <f t="shared" si="4"/>
        <v>8.460000000000008</v>
      </c>
      <c r="R34" s="556">
        <f t="shared" si="5"/>
        <v>49.09999999999998</v>
      </c>
      <c r="S34" s="556">
        <f t="shared" si="6"/>
        <v>57.55999999999999</v>
      </c>
      <c r="T34" s="413" t="s">
        <v>888</v>
      </c>
      <c r="U34" s="413">
        <v>877</v>
      </c>
      <c r="V34" s="413">
        <v>877</v>
      </c>
    </row>
    <row r="35" spans="1:22" s="406" customFormat="1" ht="25.5" customHeight="1">
      <c r="A35" s="413">
        <v>22</v>
      </c>
      <c r="B35" s="425" t="s">
        <v>883</v>
      </c>
      <c r="C35" s="413">
        <v>1384</v>
      </c>
      <c r="D35" s="413">
        <v>1140</v>
      </c>
      <c r="E35" s="556">
        <v>83.04</v>
      </c>
      <c r="F35" s="556">
        <v>152.24</v>
      </c>
      <c r="G35" s="556">
        <f t="shared" si="0"/>
        <v>235.28000000000003</v>
      </c>
      <c r="H35" s="556">
        <v>16.36</v>
      </c>
      <c r="I35" s="556">
        <v>0</v>
      </c>
      <c r="J35" s="556">
        <f t="shared" si="1"/>
        <v>16.36</v>
      </c>
      <c r="K35" s="556">
        <v>67.25</v>
      </c>
      <c r="L35" s="556">
        <v>193.64</v>
      </c>
      <c r="M35" s="556">
        <f t="shared" si="2"/>
        <v>260.89</v>
      </c>
      <c r="N35" s="556">
        <v>68.34</v>
      </c>
      <c r="O35" s="556">
        <v>153.8</v>
      </c>
      <c r="P35" s="556">
        <f t="shared" si="3"/>
        <v>222.14000000000001</v>
      </c>
      <c r="Q35" s="556">
        <f t="shared" si="4"/>
        <v>15.269999999999996</v>
      </c>
      <c r="R35" s="556">
        <f t="shared" si="5"/>
        <v>39.839999999999975</v>
      </c>
      <c r="S35" s="556">
        <f t="shared" si="6"/>
        <v>55.10999999999997</v>
      </c>
      <c r="T35" s="413" t="s">
        <v>888</v>
      </c>
      <c r="U35" s="413">
        <v>1139</v>
      </c>
      <c r="V35" s="413">
        <v>1139</v>
      </c>
    </row>
    <row r="36" spans="1:22" s="406" customFormat="1" ht="32.25" customHeight="1">
      <c r="A36" s="426"/>
      <c r="B36" s="426" t="s">
        <v>15</v>
      </c>
      <c r="C36" s="413">
        <f>SUM(C14:C35)</f>
        <v>32247</v>
      </c>
      <c r="D36" s="413">
        <f aca="true" t="shared" si="7" ref="D36:V36">SUM(D14:D35)</f>
        <v>26597</v>
      </c>
      <c r="E36" s="556">
        <f t="shared" si="7"/>
        <v>1934.8199999999995</v>
      </c>
      <c r="F36" s="556">
        <f t="shared" si="7"/>
        <v>3547.169999999999</v>
      </c>
      <c r="G36" s="556">
        <f t="shared" si="7"/>
        <v>5481.990000000001</v>
      </c>
      <c r="H36" s="556">
        <f t="shared" si="7"/>
        <v>394.2700000000001</v>
      </c>
      <c r="I36" s="556">
        <f t="shared" si="7"/>
        <v>0</v>
      </c>
      <c r="J36" s="556">
        <f t="shared" si="7"/>
        <v>394.2700000000001</v>
      </c>
      <c r="K36" s="556">
        <f t="shared" si="7"/>
        <v>1540.5500000000002</v>
      </c>
      <c r="L36" s="556">
        <f t="shared" si="7"/>
        <v>4436.040000000001</v>
      </c>
      <c r="M36" s="556">
        <f t="shared" si="7"/>
        <v>5976.590000000001</v>
      </c>
      <c r="N36" s="556">
        <f t="shared" si="7"/>
        <v>1593.3</v>
      </c>
      <c r="O36" s="556">
        <f t="shared" si="7"/>
        <v>3194.19</v>
      </c>
      <c r="P36" s="556">
        <f t="shared" si="7"/>
        <v>4787.490000000001</v>
      </c>
      <c r="Q36" s="556">
        <f t="shared" si="7"/>
        <v>341.5200000000001</v>
      </c>
      <c r="R36" s="556">
        <f t="shared" si="7"/>
        <v>1241.85</v>
      </c>
      <c r="S36" s="556">
        <f t="shared" si="7"/>
        <v>1583.3700000000001</v>
      </c>
      <c r="T36" s="413">
        <f t="shared" si="7"/>
        <v>0</v>
      </c>
      <c r="U36" s="413">
        <f t="shared" si="7"/>
        <v>26555</v>
      </c>
      <c r="V36" s="413">
        <f t="shared" si="7"/>
        <v>26555</v>
      </c>
    </row>
    <row r="37" spans="5:7" ht="12.75">
      <c r="E37"/>
      <c r="F37"/>
      <c r="G37"/>
    </row>
    <row r="38" spans="5:7" ht="12.75">
      <c r="E38"/>
      <c r="F38"/>
      <c r="G38"/>
    </row>
    <row r="39" spans="5:7" ht="12.75">
      <c r="E39"/>
      <c r="F39"/>
      <c r="G39"/>
    </row>
    <row r="40" spans="5:7" ht="12.75">
      <c r="E40"/>
      <c r="F40"/>
      <c r="G40"/>
    </row>
    <row r="41" spans="1:7" ht="23.25">
      <c r="A41" s="553" t="s">
        <v>11</v>
      </c>
      <c r="E41"/>
      <c r="F41"/>
      <c r="G41"/>
    </row>
    <row r="42" spans="5:7" ht="12.75">
      <c r="E42"/>
      <c r="F42"/>
      <c r="G42"/>
    </row>
    <row r="43" spans="2:21" s="554" customFormat="1" ht="23.25">
      <c r="B43" s="553"/>
      <c r="C43" s="553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P43" s="1067"/>
      <c r="Q43" s="1067"/>
      <c r="S43" s="557"/>
      <c r="T43" s="557"/>
      <c r="U43" s="557"/>
    </row>
    <row r="44" spans="1:21" s="554" customFormat="1" ht="23.25">
      <c r="A44" s="555"/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878" t="s">
        <v>862</v>
      </c>
      <c r="R44" s="878"/>
      <c r="S44" s="878"/>
      <c r="T44" s="878"/>
      <c r="U44" s="878"/>
    </row>
    <row r="45" spans="1:21" ht="23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878" t="s">
        <v>863</v>
      </c>
      <c r="R45" s="878"/>
      <c r="S45" s="878"/>
      <c r="T45" s="878"/>
      <c r="U45" s="878"/>
    </row>
    <row r="46" spans="5:17" ht="12.75">
      <c r="E46"/>
      <c r="F46"/>
      <c r="G46"/>
      <c r="O46" s="28"/>
      <c r="P46" s="28"/>
      <c r="Q46" s="28"/>
    </row>
    <row r="47" spans="5:7" ht="12.75">
      <c r="E47"/>
      <c r="F47"/>
      <c r="G47"/>
    </row>
  </sheetData>
  <sheetProtection/>
  <mergeCells count="22">
    <mergeCell ref="T11:T12"/>
    <mergeCell ref="P10:V10"/>
    <mergeCell ref="D11:D12"/>
    <mergeCell ref="U11:U12"/>
    <mergeCell ref="Q2:V2"/>
    <mergeCell ref="H11:J11"/>
    <mergeCell ref="Q11:S11"/>
    <mergeCell ref="A5:Q5"/>
    <mergeCell ref="V11:V12"/>
    <mergeCell ref="N11:P11"/>
    <mergeCell ref="E11:G11"/>
    <mergeCell ref="K11:M11"/>
    <mergeCell ref="C11:C12"/>
    <mergeCell ref="B11:B12"/>
    <mergeCell ref="Q45:U45"/>
    <mergeCell ref="A4:V4"/>
    <mergeCell ref="A8:V8"/>
    <mergeCell ref="A3:V3"/>
    <mergeCell ref="P43:Q43"/>
    <mergeCell ref="Q44:U44"/>
    <mergeCell ref="U9:V9"/>
    <mergeCell ref="A11:A12"/>
  </mergeCells>
  <printOptions verticalCentered="1"/>
  <pageMargins left="0.48" right="0.2" top="0.236220472440945" bottom="0" header="0.48" footer="0.31496062992126"/>
  <pageSetup fitToHeight="1" fitToWidth="1" horizontalDpi="600" verticalDpi="600" orientation="landscape" paperSize="9" scale="4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45"/>
  <sheetViews>
    <sheetView view="pageBreakPreview" zoomScale="55" zoomScaleNormal="145" zoomScaleSheetLayoutView="55" zoomScalePageLayoutView="0" workbookViewId="0" topLeftCell="A12">
      <selection activeCell="W10" sqref="A10:IV46"/>
    </sheetView>
  </sheetViews>
  <sheetFormatPr defaultColWidth="9.140625" defaultRowHeight="12.75"/>
  <cols>
    <col min="1" max="1" width="9.28125" style="0" bestFit="1" customWidth="1"/>
    <col min="2" max="2" width="17.00390625" style="0" customWidth="1"/>
    <col min="3" max="3" width="15.8515625" style="0" customWidth="1"/>
    <col min="4" max="4" width="12.140625" style="0" customWidth="1"/>
    <col min="5" max="7" width="11.421875" style="0" bestFit="1" customWidth="1"/>
    <col min="8" max="8" width="10.140625" style="0" customWidth="1"/>
    <col min="9" max="10" width="9.28125" style="0" bestFit="1" customWidth="1"/>
    <col min="11" max="13" width="11.421875" style="0" bestFit="1" customWidth="1"/>
    <col min="14" max="14" width="12.57421875" style="0" bestFit="1" customWidth="1"/>
    <col min="15" max="16" width="11.421875" style="0" bestFit="1" customWidth="1"/>
    <col min="17" max="19" width="10.8515625" style="0" customWidth="1"/>
    <col min="20" max="20" width="14.7109375" style="0" customWidth="1"/>
    <col min="21" max="22" width="14.140625" style="0" customWidth="1"/>
  </cols>
  <sheetData>
    <row r="2" spans="17:22" ht="23.25">
      <c r="Q2" s="1083" t="s">
        <v>197</v>
      </c>
      <c r="R2" s="1083"/>
      <c r="S2" s="1083"/>
      <c r="T2" s="1083"/>
      <c r="U2" s="1083"/>
      <c r="V2" s="1083"/>
    </row>
    <row r="3" spans="1:22" ht="15.75">
      <c r="A3" s="1010" t="s">
        <v>0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</row>
    <row r="4" spans="1:22" ht="26.25">
      <c r="A4" s="946" t="s">
        <v>684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946"/>
      <c r="S4" s="946"/>
      <c r="T4" s="946"/>
      <c r="U4" s="946"/>
      <c r="V4" s="946"/>
    </row>
    <row r="5" spans="1:17" ht="15.75">
      <c r="A5" s="976" t="s">
        <v>861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6"/>
      <c r="P5" s="976"/>
      <c r="Q5" s="976"/>
    </row>
    <row r="6" spans="1:21" ht="12.75">
      <c r="A6" s="28"/>
      <c r="B6" s="28"/>
      <c r="C6" s="121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U6" s="28"/>
    </row>
    <row r="7" spans="1:22" ht="23.25">
      <c r="A7" s="1085" t="s">
        <v>828</v>
      </c>
      <c r="B7" s="1085"/>
      <c r="C7" s="1085"/>
      <c r="D7" s="1085"/>
      <c r="E7" s="1085"/>
      <c r="F7" s="1085"/>
      <c r="G7" s="1085"/>
      <c r="H7" s="1085"/>
      <c r="I7" s="1085"/>
      <c r="J7" s="1085"/>
      <c r="K7" s="1085"/>
      <c r="L7" s="1085"/>
      <c r="M7" s="1085"/>
      <c r="N7" s="1085"/>
      <c r="O7" s="1085"/>
      <c r="P7" s="1085"/>
      <c r="Q7" s="1085"/>
      <c r="R7" s="1085"/>
      <c r="S7" s="1085"/>
      <c r="T7" s="1085"/>
      <c r="U7" s="1085"/>
      <c r="V7" s="1085"/>
    </row>
    <row r="8" spans="1:22" ht="15.75">
      <c r="A8" s="39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1084" t="s">
        <v>215</v>
      </c>
      <c r="Q8" s="1084"/>
      <c r="R8" s="1084"/>
      <c r="S8" s="1084"/>
      <c r="T8" s="1084"/>
      <c r="U8" s="1084"/>
      <c r="V8" s="1084"/>
    </row>
    <row r="9" spans="16:22" ht="12.75">
      <c r="P9" s="1015" t="s">
        <v>763</v>
      </c>
      <c r="Q9" s="1015"/>
      <c r="R9" s="1015"/>
      <c r="S9" s="1015"/>
      <c r="T9" s="1015"/>
      <c r="U9" s="1015"/>
      <c r="V9" s="1015"/>
    </row>
    <row r="10" spans="1:22" s="506" customFormat="1" ht="45" customHeight="1">
      <c r="A10" s="1069" t="s">
        <v>20</v>
      </c>
      <c r="B10" s="981" t="s">
        <v>195</v>
      </c>
      <c r="C10" s="981" t="s">
        <v>353</v>
      </c>
      <c r="D10" s="981" t="s">
        <v>459</v>
      </c>
      <c r="E10" s="1078" t="s">
        <v>743</v>
      </c>
      <c r="F10" s="1078"/>
      <c r="G10" s="1078"/>
      <c r="H10" s="1072" t="s">
        <v>772</v>
      </c>
      <c r="I10" s="1073"/>
      <c r="J10" s="1074"/>
      <c r="K10" s="1079" t="s">
        <v>355</v>
      </c>
      <c r="L10" s="1080"/>
      <c r="M10" s="1081"/>
      <c r="N10" s="1075" t="s">
        <v>149</v>
      </c>
      <c r="O10" s="1076"/>
      <c r="P10" s="1077"/>
      <c r="Q10" s="983" t="s">
        <v>773</v>
      </c>
      <c r="R10" s="983"/>
      <c r="S10" s="983"/>
      <c r="T10" s="981" t="s">
        <v>236</v>
      </c>
      <c r="U10" s="981" t="s">
        <v>408</v>
      </c>
      <c r="V10" s="981" t="s">
        <v>356</v>
      </c>
    </row>
    <row r="11" spans="1:22" s="506" customFormat="1" ht="92.25" customHeight="1">
      <c r="A11" s="1070"/>
      <c r="B11" s="982"/>
      <c r="C11" s="982"/>
      <c r="D11" s="982"/>
      <c r="E11" s="505" t="s">
        <v>170</v>
      </c>
      <c r="F11" s="505" t="s">
        <v>196</v>
      </c>
      <c r="G11" s="505" t="s">
        <v>15</v>
      </c>
      <c r="H11" s="505" t="s">
        <v>170</v>
      </c>
      <c r="I11" s="505" t="s">
        <v>196</v>
      </c>
      <c r="J11" s="505" t="s">
        <v>15</v>
      </c>
      <c r="K11" s="505" t="s">
        <v>170</v>
      </c>
      <c r="L11" s="505" t="s">
        <v>196</v>
      </c>
      <c r="M11" s="505" t="s">
        <v>15</v>
      </c>
      <c r="N11" s="505" t="s">
        <v>170</v>
      </c>
      <c r="O11" s="505" t="s">
        <v>196</v>
      </c>
      <c r="P11" s="505" t="s">
        <v>15</v>
      </c>
      <c r="Q11" s="505" t="s">
        <v>224</v>
      </c>
      <c r="R11" s="505" t="s">
        <v>207</v>
      </c>
      <c r="S11" s="505" t="s">
        <v>208</v>
      </c>
      <c r="T11" s="982"/>
      <c r="U11" s="982"/>
      <c r="V11" s="982"/>
    </row>
    <row r="12" spans="1:22" ht="12.75">
      <c r="A12" s="120">
        <v>1</v>
      </c>
      <c r="B12" s="83">
        <v>2</v>
      </c>
      <c r="C12" s="6">
        <v>3</v>
      </c>
      <c r="D12" s="120">
        <v>4</v>
      </c>
      <c r="E12" s="83">
        <v>5</v>
      </c>
      <c r="F12" s="6">
        <v>6</v>
      </c>
      <c r="G12" s="120">
        <v>7</v>
      </c>
      <c r="H12" s="83">
        <v>8</v>
      </c>
      <c r="I12" s="6">
        <v>9</v>
      </c>
      <c r="J12" s="120">
        <v>10</v>
      </c>
      <c r="K12" s="83">
        <v>11</v>
      </c>
      <c r="L12" s="6">
        <v>12</v>
      </c>
      <c r="M12" s="120">
        <v>13</v>
      </c>
      <c r="N12" s="83">
        <v>14</v>
      </c>
      <c r="O12" s="6">
        <v>15</v>
      </c>
      <c r="P12" s="120">
        <v>16</v>
      </c>
      <c r="Q12" s="83">
        <v>17</v>
      </c>
      <c r="R12" s="6">
        <v>18</v>
      </c>
      <c r="S12" s="120">
        <v>19</v>
      </c>
      <c r="T12" s="83">
        <v>20</v>
      </c>
      <c r="U12" s="120">
        <v>21</v>
      </c>
      <c r="V12" s="83">
        <v>22</v>
      </c>
    </row>
    <row r="13" spans="1:22" s="406" customFormat="1" ht="25.5" customHeight="1">
      <c r="A13" s="413">
        <v>1</v>
      </c>
      <c r="B13" s="425" t="s">
        <v>866</v>
      </c>
      <c r="C13" s="413">
        <v>1122</v>
      </c>
      <c r="D13" s="413">
        <v>1040</v>
      </c>
      <c r="E13" s="556">
        <v>67.32</v>
      </c>
      <c r="F13" s="556">
        <v>123.42</v>
      </c>
      <c r="G13" s="556">
        <f>E13+F13</f>
        <v>190.74</v>
      </c>
      <c r="H13" s="556">
        <v>0.09</v>
      </c>
      <c r="I13" s="556">
        <v>0</v>
      </c>
      <c r="J13" s="556">
        <f>H13+I13</f>
        <v>0.09</v>
      </c>
      <c r="K13" s="556">
        <v>65.3</v>
      </c>
      <c r="L13" s="556">
        <v>169.67</v>
      </c>
      <c r="M13" s="556">
        <f>K13+L13</f>
        <v>234.96999999999997</v>
      </c>
      <c r="N13" s="556">
        <v>62.34</v>
      </c>
      <c r="O13" s="556">
        <v>110.99</v>
      </c>
      <c r="P13" s="556">
        <f>N13+O13</f>
        <v>173.32999999999998</v>
      </c>
      <c r="Q13" s="556">
        <f>H13+K13-N13</f>
        <v>3.049999999999997</v>
      </c>
      <c r="R13" s="556">
        <f>I13+L13-O13</f>
        <v>58.67999999999999</v>
      </c>
      <c r="S13" s="556">
        <f>Q13+R13</f>
        <v>61.72999999999999</v>
      </c>
      <c r="T13" s="413" t="s">
        <v>888</v>
      </c>
      <c r="U13" s="413">
        <f>D13</f>
        <v>1040</v>
      </c>
      <c r="V13" s="413">
        <f>U13</f>
        <v>1040</v>
      </c>
    </row>
    <row r="14" spans="1:22" s="406" customFormat="1" ht="25.5" customHeight="1">
      <c r="A14" s="413">
        <v>2</v>
      </c>
      <c r="B14" s="425" t="s">
        <v>884</v>
      </c>
      <c r="C14" s="413">
        <v>400</v>
      </c>
      <c r="D14" s="413">
        <v>341</v>
      </c>
      <c r="E14" s="556">
        <v>24</v>
      </c>
      <c r="F14" s="556">
        <v>44</v>
      </c>
      <c r="G14" s="556">
        <f aca="true" t="shared" si="0" ref="G14:G34">E14+F14</f>
        <v>68</v>
      </c>
      <c r="H14" s="556">
        <v>2.55</v>
      </c>
      <c r="I14" s="556">
        <v>0</v>
      </c>
      <c r="J14" s="556">
        <f aca="true" t="shared" si="1" ref="J14:J34">H14+I14</f>
        <v>2.55</v>
      </c>
      <c r="K14" s="556">
        <v>21.44</v>
      </c>
      <c r="L14" s="556">
        <v>55.71</v>
      </c>
      <c r="M14" s="556">
        <f aca="true" t="shared" si="2" ref="M14:M34">K14+L14</f>
        <v>77.15</v>
      </c>
      <c r="N14" s="556">
        <v>19.8</v>
      </c>
      <c r="O14" s="556">
        <v>36.93</v>
      </c>
      <c r="P14" s="556">
        <f aca="true" t="shared" si="3" ref="P14:P34">N14+O14</f>
        <v>56.730000000000004</v>
      </c>
      <c r="Q14" s="556">
        <f aca="true" t="shared" si="4" ref="Q14:Q34">H14+K14-N14</f>
        <v>4.190000000000001</v>
      </c>
      <c r="R14" s="556">
        <f aca="true" t="shared" si="5" ref="R14:R34">I14+L14-O14</f>
        <v>18.78</v>
      </c>
      <c r="S14" s="556">
        <f aca="true" t="shared" si="6" ref="S14:S34">Q14+R14</f>
        <v>22.970000000000002</v>
      </c>
      <c r="T14" s="413" t="s">
        <v>888</v>
      </c>
      <c r="U14" s="413">
        <f aca="true" t="shared" si="7" ref="U14:U34">D14</f>
        <v>341</v>
      </c>
      <c r="V14" s="413">
        <f aca="true" t="shared" si="8" ref="V14:V34">U14</f>
        <v>341</v>
      </c>
    </row>
    <row r="15" spans="1:22" s="406" customFormat="1" ht="25.5" customHeight="1">
      <c r="A15" s="413">
        <v>3</v>
      </c>
      <c r="B15" s="425" t="s">
        <v>867</v>
      </c>
      <c r="C15" s="413">
        <v>850</v>
      </c>
      <c r="D15" s="413">
        <v>823</v>
      </c>
      <c r="E15" s="556">
        <v>51</v>
      </c>
      <c r="F15" s="556">
        <v>93.5</v>
      </c>
      <c r="G15" s="556">
        <f t="shared" si="0"/>
        <v>144.5</v>
      </c>
      <c r="H15" s="556">
        <v>1.23</v>
      </c>
      <c r="I15" s="556">
        <v>0</v>
      </c>
      <c r="J15" s="556">
        <f t="shared" si="1"/>
        <v>1.23</v>
      </c>
      <c r="K15" s="556">
        <v>52.1</v>
      </c>
      <c r="L15" s="556">
        <v>135.38</v>
      </c>
      <c r="M15" s="556">
        <f t="shared" si="2"/>
        <v>187.48</v>
      </c>
      <c r="N15" s="556">
        <v>49.38</v>
      </c>
      <c r="O15" s="556">
        <v>110.31</v>
      </c>
      <c r="P15" s="556">
        <f t="shared" si="3"/>
        <v>159.69</v>
      </c>
      <c r="Q15" s="556">
        <f t="shared" si="4"/>
        <v>3.9499999999999957</v>
      </c>
      <c r="R15" s="556">
        <f t="shared" si="5"/>
        <v>25.069999999999993</v>
      </c>
      <c r="S15" s="556">
        <f t="shared" si="6"/>
        <v>29.01999999999999</v>
      </c>
      <c r="T15" s="413" t="s">
        <v>888</v>
      </c>
      <c r="U15" s="413">
        <f t="shared" si="7"/>
        <v>823</v>
      </c>
      <c r="V15" s="413">
        <f t="shared" si="8"/>
        <v>823</v>
      </c>
    </row>
    <row r="16" spans="1:22" s="406" customFormat="1" ht="25.5" customHeight="1">
      <c r="A16" s="413">
        <v>4</v>
      </c>
      <c r="B16" s="425" t="s">
        <v>868</v>
      </c>
      <c r="C16" s="413">
        <v>420</v>
      </c>
      <c r="D16" s="413">
        <v>410</v>
      </c>
      <c r="E16" s="556">
        <v>25.2</v>
      </c>
      <c r="F16" s="556">
        <v>46.2</v>
      </c>
      <c r="G16" s="556">
        <f t="shared" si="0"/>
        <v>71.4</v>
      </c>
      <c r="H16" s="556">
        <v>0</v>
      </c>
      <c r="I16" s="556">
        <v>0</v>
      </c>
      <c r="J16" s="556">
        <f t="shared" si="1"/>
        <v>0</v>
      </c>
      <c r="K16" s="556">
        <v>26.13</v>
      </c>
      <c r="L16" s="556">
        <v>67.89</v>
      </c>
      <c r="M16" s="556">
        <f t="shared" si="2"/>
        <v>94.02</v>
      </c>
      <c r="N16" s="556">
        <v>24.6</v>
      </c>
      <c r="O16" s="556">
        <v>55.94</v>
      </c>
      <c r="P16" s="556">
        <f t="shared" si="3"/>
        <v>80.53999999999999</v>
      </c>
      <c r="Q16" s="556">
        <f t="shared" si="4"/>
        <v>1.5299999999999976</v>
      </c>
      <c r="R16" s="556">
        <f t="shared" si="5"/>
        <v>11.950000000000003</v>
      </c>
      <c r="S16" s="556">
        <f t="shared" si="6"/>
        <v>13.48</v>
      </c>
      <c r="T16" s="413" t="s">
        <v>888</v>
      </c>
      <c r="U16" s="413">
        <f t="shared" si="7"/>
        <v>410</v>
      </c>
      <c r="V16" s="413">
        <f t="shared" si="8"/>
        <v>410</v>
      </c>
    </row>
    <row r="17" spans="1:22" s="406" customFormat="1" ht="25.5" customHeight="1">
      <c r="A17" s="413">
        <v>5</v>
      </c>
      <c r="B17" s="425" t="s">
        <v>869</v>
      </c>
      <c r="C17" s="413">
        <v>489</v>
      </c>
      <c r="D17" s="413">
        <v>459</v>
      </c>
      <c r="E17" s="556">
        <v>29.34</v>
      </c>
      <c r="F17" s="556">
        <v>53.79</v>
      </c>
      <c r="G17" s="556">
        <f t="shared" si="0"/>
        <v>83.13</v>
      </c>
      <c r="H17" s="556">
        <v>0</v>
      </c>
      <c r="I17" s="556">
        <v>0</v>
      </c>
      <c r="J17" s="556">
        <f t="shared" si="1"/>
        <v>0</v>
      </c>
      <c r="K17" s="556">
        <v>28.97</v>
      </c>
      <c r="L17" s="556">
        <v>75.27</v>
      </c>
      <c r="M17" s="556">
        <f t="shared" si="2"/>
        <v>104.24</v>
      </c>
      <c r="N17" s="556">
        <v>27.54</v>
      </c>
      <c r="O17" s="556">
        <v>62.14</v>
      </c>
      <c r="P17" s="556">
        <f t="shared" si="3"/>
        <v>89.68</v>
      </c>
      <c r="Q17" s="556">
        <f t="shared" si="4"/>
        <v>1.4299999999999997</v>
      </c>
      <c r="R17" s="556">
        <f t="shared" si="5"/>
        <v>13.129999999999995</v>
      </c>
      <c r="S17" s="556">
        <f t="shared" si="6"/>
        <v>14.559999999999995</v>
      </c>
      <c r="T17" s="413" t="s">
        <v>888</v>
      </c>
      <c r="U17" s="413">
        <f t="shared" si="7"/>
        <v>459</v>
      </c>
      <c r="V17" s="413">
        <f t="shared" si="8"/>
        <v>459</v>
      </c>
    </row>
    <row r="18" spans="1:22" s="406" customFormat="1" ht="25.5" customHeight="1">
      <c r="A18" s="413">
        <v>6</v>
      </c>
      <c r="B18" s="425" t="s">
        <v>870</v>
      </c>
      <c r="C18" s="413">
        <v>740</v>
      </c>
      <c r="D18" s="413">
        <v>685</v>
      </c>
      <c r="E18" s="556">
        <v>44.4</v>
      </c>
      <c r="F18" s="556">
        <v>81.4</v>
      </c>
      <c r="G18" s="556">
        <f t="shared" si="0"/>
        <v>125.80000000000001</v>
      </c>
      <c r="H18" s="556">
        <v>0</v>
      </c>
      <c r="I18" s="556">
        <v>0</v>
      </c>
      <c r="J18" s="556">
        <f t="shared" si="1"/>
        <v>0</v>
      </c>
      <c r="K18" s="556">
        <v>43.91</v>
      </c>
      <c r="L18" s="556">
        <v>114.11</v>
      </c>
      <c r="M18" s="556">
        <f t="shared" si="2"/>
        <v>158.01999999999998</v>
      </c>
      <c r="N18" s="556">
        <v>41.1</v>
      </c>
      <c r="O18" s="556">
        <v>93.96</v>
      </c>
      <c r="P18" s="556">
        <f t="shared" si="3"/>
        <v>135.06</v>
      </c>
      <c r="Q18" s="556">
        <f t="shared" si="4"/>
        <v>2.809999999999995</v>
      </c>
      <c r="R18" s="556">
        <f t="shared" si="5"/>
        <v>20.150000000000006</v>
      </c>
      <c r="S18" s="556">
        <f t="shared" si="6"/>
        <v>22.96</v>
      </c>
      <c r="T18" s="413" t="s">
        <v>888</v>
      </c>
      <c r="U18" s="413">
        <f t="shared" si="7"/>
        <v>685</v>
      </c>
      <c r="V18" s="413">
        <f t="shared" si="8"/>
        <v>685</v>
      </c>
    </row>
    <row r="19" spans="1:22" s="406" customFormat="1" ht="25.5" customHeight="1">
      <c r="A19" s="413">
        <v>7</v>
      </c>
      <c r="B19" s="425" t="s">
        <v>871</v>
      </c>
      <c r="C19" s="413">
        <v>661</v>
      </c>
      <c r="D19" s="413">
        <v>617</v>
      </c>
      <c r="E19" s="556">
        <v>39.66</v>
      </c>
      <c r="F19" s="556">
        <v>72.71</v>
      </c>
      <c r="G19" s="556">
        <f t="shared" si="0"/>
        <v>112.36999999999999</v>
      </c>
      <c r="H19" s="556">
        <v>2.06</v>
      </c>
      <c r="I19" s="556">
        <v>0</v>
      </c>
      <c r="J19" s="556">
        <f t="shared" si="1"/>
        <v>2.06</v>
      </c>
      <c r="K19" s="556">
        <v>38.55</v>
      </c>
      <c r="L19" s="556">
        <v>100.16</v>
      </c>
      <c r="M19" s="556">
        <f t="shared" si="2"/>
        <v>138.70999999999998</v>
      </c>
      <c r="N19" s="556">
        <v>36.18</v>
      </c>
      <c r="O19" s="556">
        <v>66.5</v>
      </c>
      <c r="P19" s="556">
        <f t="shared" si="3"/>
        <v>102.68</v>
      </c>
      <c r="Q19" s="556">
        <f t="shared" si="4"/>
        <v>4.43</v>
      </c>
      <c r="R19" s="556">
        <f t="shared" si="5"/>
        <v>33.66</v>
      </c>
      <c r="S19" s="556">
        <f t="shared" si="6"/>
        <v>38.089999999999996</v>
      </c>
      <c r="T19" s="413" t="s">
        <v>888</v>
      </c>
      <c r="U19" s="413">
        <f t="shared" si="7"/>
        <v>617</v>
      </c>
      <c r="V19" s="413">
        <f t="shared" si="8"/>
        <v>617</v>
      </c>
    </row>
    <row r="20" spans="1:22" s="406" customFormat="1" ht="25.5" customHeight="1">
      <c r="A20" s="413">
        <v>8</v>
      </c>
      <c r="B20" s="425" t="s">
        <v>872</v>
      </c>
      <c r="C20" s="413">
        <v>1121</v>
      </c>
      <c r="D20" s="413">
        <v>1052</v>
      </c>
      <c r="E20" s="556">
        <v>67.26</v>
      </c>
      <c r="F20" s="556">
        <v>123.31</v>
      </c>
      <c r="G20" s="556">
        <f t="shared" si="0"/>
        <v>190.57</v>
      </c>
      <c r="H20" s="556">
        <v>2.51</v>
      </c>
      <c r="I20" s="556">
        <v>0</v>
      </c>
      <c r="J20" s="556">
        <f t="shared" si="1"/>
        <v>2.51</v>
      </c>
      <c r="K20" s="556">
        <v>66.8</v>
      </c>
      <c r="L20" s="556">
        <v>173.6</v>
      </c>
      <c r="M20" s="556">
        <f t="shared" si="2"/>
        <v>240.39999999999998</v>
      </c>
      <c r="N20" s="556">
        <v>63.12</v>
      </c>
      <c r="O20" s="556">
        <v>115.62</v>
      </c>
      <c r="P20" s="556">
        <f t="shared" si="3"/>
        <v>178.74</v>
      </c>
      <c r="Q20" s="556">
        <f t="shared" si="4"/>
        <v>6.190000000000005</v>
      </c>
      <c r="R20" s="556">
        <f t="shared" si="5"/>
        <v>57.97999999999999</v>
      </c>
      <c r="S20" s="556">
        <f t="shared" si="6"/>
        <v>64.16999999999999</v>
      </c>
      <c r="T20" s="413" t="s">
        <v>888</v>
      </c>
      <c r="U20" s="413">
        <f t="shared" si="7"/>
        <v>1052</v>
      </c>
      <c r="V20" s="413">
        <f t="shared" si="8"/>
        <v>1052</v>
      </c>
    </row>
    <row r="21" spans="1:22" s="406" customFormat="1" ht="25.5" customHeight="1">
      <c r="A21" s="413">
        <v>9</v>
      </c>
      <c r="B21" s="425" t="s">
        <v>873</v>
      </c>
      <c r="C21" s="413">
        <v>411</v>
      </c>
      <c r="D21" s="413">
        <v>367</v>
      </c>
      <c r="E21" s="556">
        <v>24.66</v>
      </c>
      <c r="F21" s="556">
        <v>45.21</v>
      </c>
      <c r="G21" s="556">
        <f t="shared" si="0"/>
        <v>69.87</v>
      </c>
      <c r="H21" s="556">
        <v>1.94</v>
      </c>
      <c r="I21" s="556">
        <v>0</v>
      </c>
      <c r="J21" s="556">
        <f t="shared" si="1"/>
        <v>1.94</v>
      </c>
      <c r="K21" s="556">
        <v>23.32</v>
      </c>
      <c r="L21" s="556">
        <v>60.58</v>
      </c>
      <c r="M21" s="556">
        <f t="shared" si="2"/>
        <v>83.9</v>
      </c>
      <c r="N21" s="556">
        <v>22.02</v>
      </c>
      <c r="O21" s="556">
        <v>40.55</v>
      </c>
      <c r="P21" s="556">
        <f t="shared" si="3"/>
        <v>62.56999999999999</v>
      </c>
      <c r="Q21" s="556">
        <f t="shared" si="4"/>
        <v>3.240000000000002</v>
      </c>
      <c r="R21" s="556">
        <f t="shared" si="5"/>
        <v>20.03</v>
      </c>
      <c r="S21" s="556">
        <f t="shared" si="6"/>
        <v>23.270000000000003</v>
      </c>
      <c r="T21" s="413" t="s">
        <v>888</v>
      </c>
      <c r="U21" s="413">
        <f t="shared" si="7"/>
        <v>367</v>
      </c>
      <c r="V21" s="413">
        <f t="shared" si="8"/>
        <v>367</v>
      </c>
    </row>
    <row r="22" spans="1:22" s="406" customFormat="1" ht="25.5" customHeight="1">
      <c r="A22" s="413">
        <v>10</v>
      </c>
      <c r="B22" s="425" t="s">
        <v>874</v>
      </c>
      <c r="C22" s="413">
        <v>1160</v>
      </c>
      <c r="D22" s="413">
        <v>1097</v>
      </c>
      <c r="E22" s="556">
        <v>69.6</v>
      </c>
      <c r="F22" s="556">
        <v>127.6</v>
      </c>
      <c r="G22" s="556">
        <f t="shared" si="0"/>
        <v>197.2</v>
      </c>
      <c r="H22" s="556">
        <v>0</v>
      </c>
      <c r="I22" s="556">
        <v>0</v>
      </c>
      <c r="J22" s="556">
        <f t="shared" si="1"/>
        <v>0</v>
      </c>
      <c r="K22" s="556">
        <v>69.56</v>
      </c>
      <c r="L22" s="556">
        <v>180.75</v>
      </c>
      <c r="M22" s="556">
        <f t="shared" si="2"/>
        <v>250.31</v>
      </c>
      <c r="N22" s="556">
        <v>65.82</v>
      </c>
      <c r="O22" s="556">
        <v>146.82</v>
      </c>
      <c r="P22" s="556">
        <f t="shared" si="3"/>
        <v>212.64</v>
      </c>
      <c r="Q22" s="556">
        <f t="shared" si="4"/>
        <v>3.740000000000009</v>
      </c>
      <c r="R22" s="556">
        <f t="shared" si="5"/>
        <v>33.93000000000001</v>
      </c>
      <c r="S22" s="556">
        <f t="shared" si="6"/>
        <v>37.670000000000016</v>
      </c>
      <c r="T22" s="413" t="s">
        <v>888</v>
      </c>
      <c r="U22" s="413">
        <f t="shared" si="7"/>
        <v>1097</v>
      </c>
      <c r="V22" s="413">
        <f t="shared" si="8"/>
        <v>1097</v>
      </c>
    </row>
    <row r="23" spans="1:22" s="406" customFormat="1" ht="25.5" customHeight="1">
      <c r="A23" s="413">
        <v>11</v>
      </c>
      <c r="B23" s="425" t="s">
        <v>875</v>
      </c>
      <c r="C23" s="413">
        <v>1170</v>
      </c>
      <c r="D23" s="413">
        <v>1145</v>
      </c>
      <c r="E23" s="556">
        <v>70.2</v>
      </c>
      <c r="F23" s="556">
        <v>128.7</v>
      </c>
      <c r="G23" s="556">
        <f t="shared" si="0"/>
        <v>198.89999999999998</v>
      </c>
      <c r="H23" s="556">
        <v>5.18</v>
      </c>
      <c r="I23" s="556">
        <v>0</v>
      </c>
      <c r="J23" s="556">
        <f t="shared" si="1"/>
        <v>5.18</v>
      </c>
      <c r="K23" s="556">
        <v>65.52</v>
      </c>
      <c r="L23" s="556">
        <v>191.04</v>
      </c>
      <c r="M23" s="556">
        <f t="shared" si="2"/>
        <v>256.56</v>
      </c>
      <c r="N23" s="556">
        <v>67.8</v>
      </c>
      <c r="O23" s="556">
        <v>126.81</v>
      </c>
      <c r="P23" s="556">
        <f t="shared" si="3"/>
        <v>194.61</v>
      </c>
      <c r="Q23" s="556">
        <f t="shared" si="4"/>
        <v>2.8999999999999915</v>
      </c>
      <c r="R23" s="556">
        <f t="shared" si="5"/>
        <v>64.22999999999999</v>
      </c>
      <c r="S23" s="556">
        <f t="shared" si="6"/>
        <v>67.12999999999998</v>
      </c>
      <c r="T23" s="413" t="s">
        <v>888</v>
      </c>
      <c r="U23" s="413">
        <f t="shared" si="7"/>
        <v>1145</v>
      </c>
      <c r="V23" s="413">
        <f t="shared" si="8"/>
        <v>1145</v>
      </c>
    </row>
    <row r="24" spans="1:22" s="406" customFormat="1" ht="25.5" customHeight="1">
      <c r="A24" s="413">
        <v>12</v>
      </c>
      <c r="B24" s="425" t="s">
        <v>876</v>
      </c>
      <c r="C24" s="413">
        <v>628</v>
      </c>
      <c r="D24" s="413">
        <v>559</v>
      </c>
      <c r="E24" s="556">
        <v>37.68</v>
      </c>
      <c r="F24" s="556">
        <v>69.08</v>
      </c>
      <c r="G24" s="556">
        <f t="shared" si="0"/>
        <v>106.75999999999999</v>
      </c>
      <c r="H24" s="556">
        <v>3.67</v>
      </c>
      <c r="I24" s="556">
        <v>0</v>
      </c>
      <c r="J24" s="556">
        <f t="shared" si="1"/>
        <v>3.67</v>
      </c>
      <c r="K24" s="556">
        <v>34.84</v>
      </c>
      <c r="L24" s="556">
        <v>90.54</v>
      </c>
      <c r="M24" s="556">
        <f t="shared" si="2"/>
        <v>125.38000000000001</v>
      </c>
      <c r="N24" s="556">
        <v>33.54</v>
      </c>
      <c r="O24" s="556">
        <v>73</v>
      </c>
      <c r="P24" s="556">
        <f t="shared" si="3"/>
        <v>106.53999999999999</v>
      </c>
      <c r="Q24" s="556">
        <f t="shared" si="4"/>
        <v>4.970000000000006</v>
      </c>
      <c r="R24" s="556">
        <f t="shared" si="5"/>
        <v>17.540000000000006</v>
      </c>
      <c r="S24" s="556">
        <f t="shared" si="6"/>
        <v>22.510000000000012</v>
      </c>
      <c r="T24" s="413" t="s">
        <v>888</v>
      </c>
      <c r="U24" s="413">
        <f t="shared" si="7"/>
        <v>559</v>
      </c>
      <c r="V24" s="413">
        <f t="shared" si="8"/>
        <v>559</v>
      </c>
    </row>
    <row r="25" spans="1:22" s="406" customFormat="1" ht="25.5" customHeight="1">
      <c r="A25" s="413">
        <v>13</v>
      </c>
      <c r="B25" s="425" t="s">
        <v>877</v>
      </c>
      <c r="C25" s="413">
        <v>1470</v>
      </c>
      <c r="D25" s="413">
        <v>1432</v>
      </c>
      <c r="E25" s="556">
        <v>88.2</v>
      </c>
      <c r="F25" s="556">
        <v>161.7</v>
      </c>
      <c r="G25" s="556">
        <f t="shared" si="0"/>
        <v>249.89999999999998</v>
      </c>
      <c r="H25" s="556">
        <v>0</v>
      </c>
      <c r="I25" s="556">
        <v>0</v>
      </c>
      <c r="J25" s="556">
        <f t="shared" si="1"/>
        <v>0</v>
      </c>
      <c r="K25" s="556">
        <v>89.96</v>
      </c>
      <c r="L25" s="556">
        <v>233.74</v>
      </c>
      <c r="M25" s="556">
        <f t="shared" si="2"/>
        <v>323.7</v>
      </c>
      <c r="N25" s="556">
        <v>85.38</v>
      </c>
      <c r="O25" s="556">
        <v>151.89</v>
      </c>
      <c r="P25" s="556">
        <f t="shared" si="3"/>
        <v>237.26999999999998</v>
      </c>
      <c r="Q25" s="556">
        <f t="shared" si="4"/>
        <v>4.579999999999998</v>
      </c>
      <c r="R25" s="556">
        <f t="shared" si="5"/>
        <v>81.85000000000002</v>
      </c>
      <c r="S25" s="556">
        <f t="shared" si="6"/>
        <v>86.43000000000002</v>
      </c>
      <c r="T25" s="413" t="s">
        <v>888</v>
      </c>
      <c r="U25" s="413">
        <f t="shared" si="7"/>
        <v>1432</v>
      </c>
      <c r="V25" s="413">
        <f t="shared" si="8"/>
        <v>1432</v>
      </c>
    </row>
    <row r="26" spans="1:22" s="406" customFormat="1" ht="25.5" customHeight="1">
      <c r="A26" s="413">
        <v>14</v>
      </c>
      <c r="B26" s="425" t="s">
        <v>878</v>
      </c>
      <c r="C26" s="413">
        <v>590</v>
      </c>
      <c r="D26" s="413">
        <v>553</v>
      </c>
      <c r="E26" s="556">
        <v>35.4</v>
      </c>
      <c r="F26" s="556">
        <v>64.9</v>
      </c>
      <c r="G26" s="556">
        <f t="shared" si="0"/>
        <v>100.30000000000001</v>
      </c>
      <c r="H26" s="556">
        <v>0</v>
      </c>
      <c r="I26" s="556">
        <v>0</v>
      </c>
      <c r="J26" s="556">
        <f t="shared" si="1"/>
        <v>0</v>
      </c>
      <c r="K26" s="556">
        <v>34.31</v>
      </c>
      <c r="L26" s="556">
        <v>89.14</v>
      </c>
      <c r="M26" s="556">
        <f t="shared" si="2"/>
        <v>123.45</v>
      </c>
      <c r="N26" s="556">
        <v>33.18</v>
      </c>
      <c r="O26" s="556">
        <v>71.74</v>
      </c>
      <c r="P26" s="556">
        <f t="shared" si="3"/>
        <v>104.91999999999999</v>
      </c>
      <c r="Q26" s="556">
        <f t="shared" si="4"/>
        <v>1.1300000000000026</v>
      </c>
      <c r="R26" s="556">
        <f t="shared" si="5"/>
        <v>17.400000000000006</v>
      </c>
      <c r="S26" s="556">
        <f t="shared" si="6"/>
        <v>18.53000000000001</v>
      </c>
      <c r="T26" s="413" t="s">
        <v>888</v>
      </c>
      <c r="U26" s="413">
        <f t="shared" si="7"/>
        <v>553</v>
      </c>
      <c r="V26" s="413">
        <f t="shared" si="8"/>
        <v>553</v>
      </c>
    </row>
    <row r="27" spans="1:22" s="406" customFormat="1" ht="25.5" customHeight="1">
      <c r="A27" s="413">
        <v>15</v>
      </c>
      <c r="B27" s="425" t="s">
        <v>879</v>
      </c>
      <c r="C27" s="413">
        <v>688</v>
      </c>
      <c r="D27" s="413">
        <v>626</v>
      </c>
      <c r="E27" s="556">
        <v>41.28</v>
      </c>
      <c r="F27" s="556">
        <v>75.68</v>
      </c>
      <c r="G27" s="556">
        <f t="shared" si="0"/>
        <v>116.96000000000001</v>
      </c>
      <c r="H27" s="556">
        <v>0</v>
      </c>
      <c r="I27" s="556">
        <v>0</v>
      </c>
      <c r="J27" s="556">
        <f t="shared" si="1"/>
        <v>0</v>
      </c>
      <c r="K27" s="556">
        <v>38.68</v>
      </c>
      <c r="L27" s="556">
        <v>100.51</v>
      </c>
      <c r="M27" s="556">
        <f t="shared" si="2"/>
        <v>139.19</v>
      </c>
      <c r="N27" s="556">
        <v>37.44</v>
      </c>
      <c r="O27" s="556">
        <v>81.03</v>
      </c>
      <c r="P27" s="556">
        <f t="shared" si="3"/>
        <v>118.47</v>
      </c>
      <c r="Q27" s="556">
        <f t="shared" si="4"/>
        <v>1.240000000000002</v>
      </c>
      <c r="R27" s="556">
        <f t="shared" si="5"/>
        <v>19.480000000000004</v>
      </c>
      <c r="S27" s="556">
        <f t="shared" si="6"/>
        <v>20.720000000000006</v>
      </c>
      <c r="T27" s="413" t="s">
        <v>888</v>
      </c>
      <c r="U27" s="413">
        <f t="shared" si="7"/>
        <v>626</v>
      </c>
      <c r="V27" s="413">
        <f t="shared" si="8"/>
        <v>626</v>
      </c>
    </row>
    <row r="28" spans="1:22" s="406" customFormat="1" ht="25.5" customHeight="1">
      <c r="A28" s="413">
        <v>16</v>
      </c>
      <c r="B28" s="425" t="s">
        <v>885</v>
      </c>
      <c r="C28" s="413">
        <v>618</v>
      </c>
      <c r="D28" s="413">
        <v>571</v>
      </c>
      <c r="E28" s="556">
        <v>37.08</v>
      </c>
      <c r="F28" s="556">
        <v>67.98</v>
      </c>
      <c r="G28" s="556">
        <f t="shared" si="0"/>
        <v>105.06</v>
      </c>
      <c r="H28" s="556">
        <v>2.23</v>
      </c>
      <c r="I28" s="556">
        <v>0</v>
      </c>
      <c r="J28" s="556">
        <f t="shared" si="1"/>
        <v>2.23</v>
      </c>
      <c r="K28" s="556">
        <v>36.14</v>
      </c>
      <c r="L28" s="556">
        <v>93.92</v>
      </c>
      <c r="M28" s="556">
        <f t="shared" si="2"/>
        <v>130.06</v>
      </c>
      <c r="N28" s="556">
        <v>34.26</v>
      </c>
      <c r="O28" s="556">
        <v>76.82</v>
      </c>
      <c r="P28" s="556">
        <f t="shared" si="3"/>
        <v>111.07999999999998</v>
      </c>
      <c r="Q28" s="556">
        <f t="shared" si="4"/>
        <v>4.109999999999999</v>
      </c>
      <c r="R28" s="556">
        <f t="shared" si="5"/>
        <v>17.10000000000001</v>
      </c>
      <c r="S28" s="556">
        <f t="shared" si="6"/>
        <v>21.210000000000008</v>
      </c>
      <c r="T28" s="413" t="s">
        <v>888</v>
      </c>
      <c r="U28" s="413">
        <f t="shared" si="7"/>
        <v>571</v>
      </c>
      <c r="V28" s="413">
        <f t="shared" si="8"/>
        <v>571</v>
      </c>
    </row>
    <row r="29" spans="1:22" s="406" customFormat="1" ht="25.5" customHeight="1">
      <c r="A29" s="413">
        <v>17</v>
      </c>
      <c r="B29" s="425" t="s">
        <v>880</v>
      </c>
      <c r="C29" s="413">
        <v>640</v>
      </c>
      <c r="D29" s="413">
        <v>602</v>
      </c>
      <c r="E29" s="556">
        <v>38.4</v>
      </c>
      <c r="F29" s="556">
        <v>70.4</v>
      </c>
      <c r="G29" s="556">
        <f t="shared" si="0"/>
        <v>108.80000000000001</v>
      </c>
      <c r="H29" s="556">
        <v>0.11</v>
      </c>
      <c r="I29" s="556">
        <v>0</v>
      </c>
      <c r="J29" s="556">
        <f t="shared" si="1"/>
        <v>0.11</v>
      </c>
      <c r="K29" s="556">
        <v>36.05</v>
      </c>
      <c r="L29" s="556">
        <v>72.88</v>
      </c>
      <c r="M29" s="556">
        <f t="shared" si="2"/>
        <v>108.92999999999999</v>
      </c>
      <c r="N29" s="556">
        <v>36</v>
      </c>
      <c r="O29" s="556">
        <v>67.43</v>
      </c>
      <c r="P29" s="556">
        <f t="shared" si="3"/>
        <v>103.43</v>
      </c>
      <c r="Q29" s="556">
        <f t="shared" si="4"/>
        <v>0.1599999999999966</v>
      </c>
      <c r="R29" s="556">
        <f t="shared" si="5"/>
        <v>5.449999999999989</v>
      </c>
      <c r="S29" s="556">
        <f t="shared" si="6"/>
        <v>5.609999999999985</v>
      </c>
      <c r="T29" s="413" t="s">
        <v>888</v>
      </c>
      <c r="U29" s="413">
        <f t="shared" si="7"/>
        <v>602</v>
      </c>
      <c r="V29" s="413">
        <f t="shared" si="8"/>
        <v>602</v>
      </c>
    </row>
    <row r="30" spans="1:22" s="406" customFormat="1" ht="25.5" customHeight="1">
      <c r="A30" s="413">
        <v>18</v>
      </c>
      <c r="B30" s="425" t="s">
        <v>881</v>
      </c>
      <c r="C30" s="413">
        <v>1086</v>
      </c>
      <c r="D30" s="413">
        <v>1027</v>
      </c>
      <c r="E30" s="556">
        <v>65.16</v>
      </c>
      <c r="F30" s="556">
        <v>119.46</v>
      </c>
      <c r="G30" s="556">
        <f t="shared" si="0"/>
        <v>184.62</v>
      </c>
      <c r="H30" s="556">
        <v>3.46</v>
      </c>
      <c r="I30" s="556">
        <v>0</v>
      </c>
      <c r="J30" s="556">
        <f t="shared" si="1"/>
        <v>3.46</v>
      </c>
      <c r="K30" s="556">
        <v>64.25</v>
      </c>
      <c r="L30" s="556">
        <v>166.94</v>
      </c>
      <c r="M30" s="556">
        <f t="shared" si="2"/>
        <v>231.19</v>
      </c>
      <c r="N30" s="556">
        <v>61.62</v>
      </c>
      <c r="O30" s="556">
        <v>113.48</v>
      </c>
      <c r="P30" s="556">
        <f t="shared" si="3"/>
        <v>175.1</v>
      </c>
      <c r="Q30" s="556">
        <f t="shared" si="4"/>
        <v>6.089999999999996</v>
      </c>
      <c r="R30" s="556">
        <f t="shared" si="5"/>
        <v>53.459999999999994</v>
      </c>
      <c r="S30" s="556">
        <f t="shared" si="6"/>
        <v>59.54999999999999</v>
      </c>
      <c r="T30" s="413" t="s">
        <v>888</v>
      </c>
      <c r="U30" s="413">
        <f t="shared" si="7"/>
        <v>1027</v>
      </c>
      <c r="V30" s="413">
        <f t="shared" si="8"/>
        <v>1027</v>
      </c>
    </row>
    <row r="31" spans="1:22" s="406" customFormat="1" ht="25.5" customHeight="1">
      <c r="A31" s="413">
        <v>19</v>
      </c>
      <c r="B31" s="425" t="s">
        <v>886</v>
      </c>
      <c r="C31" s="413">
        <v>612</v>
      </c>
      <c r="D31" s="413">
        <v>539</v>
      </c>
      <c r="E31" s="556">
        <v>36.72</v>
      </c>
      <c r="F31" s="556">
        <v>67.32</v>
      </c>
      <c r="G31" s="556">
        <f t="shared" si="0"/>
        <v>104.03999999999999</v>
      </c>
      <c r="H31" s="556">
        <v>3.75</v>
      </c>
      <c r="I31" s="556">
        <v>0</v>
      </c>
      <c r="J31" s="556">
        <f t="shared" si="1"/>
        <v>3.75</v>
      </c>
      <c r="K31" s="556">
        <v>34.4</v>
      </c>
      <c r="L31" s="556">
        <v>89.39</v>
      </c>
      <c r="M31" s="556">
        <f t="shared" si="2"/>
        <v>123.78999999999999</v>
      </c>
      <c r="N31" s="556">
        <v>32.16</v>
      </c>
      <c r="O31" s="556">
        <v>60.14</v>
      </c>
      <c r="P31" s="556">
        <f t="shared" si="3"/>
        <v>92.3</v>
      </c>
      <c r="Q31" s="556">
        <f t="shared" si="4"/>
        <v>5.990000000000002</v>
      </c>
      <c r="R31" s="556">
        <f t="shared" si="5"/>
        <v>29.25</v>
      </c>
      <c r="S31" s="556">
        <f t="shared" si="6"/>
        <v>35.24</v>
      </c>
      <c r="T31" s="413" t="s">
        <v>888</v>
      </c>
      <c r="U31" s="413">
        <f t="shared" si="7"/>
        <v>539</v>
      </c>
      <c r="V31" s="413">
        <f t="shared" si="8"/>
        <v>539</v>
      </c>
    </row>
    <row r="32" spans="1:22" s="406" customFormat="1" ht="25.5" customHeight="1">
      <c r="A32" s="413">
        <v>20</v>
      </c>
      <c r="B32" s="425" t="s">
        <v>882</v>
      </c>
      <c r="C32" s="413">
        <v>1042</v>
      </c>
      <c r="D32" s="413">
        <v>963</v>
      </c>
      <c r="E32" s="556">
        <v>62.52</v>
      </c>
      <c r="F32" s="556">
        <v>114.62</v>
      </c>
      <c r="G32" s="556">
        <f t="shared" si="0"/>
        <v>177.14000000000001</v>
      </c>
      <c r="H32" s="556">
        <v>0</v>
      </c>
      <c r="I32" s="556">
        <v>0</v>
      </c>
      <c r="J32" s="556">
        <f t="shared" si="1"/>
        <v>0</v>
      </c>
      <c r="K32" s="556">
        <v>59.91</v>
      </c>
      <c r="L32" s="556">
        <v>155.66</v>
      </c>
      <c r="M32" s="556">
        <f t="shared" si="2"/>
        <v>215.57</v>
      </c>
      <c r="N32" s="556">
        <v>57.78</v>
      </c>
      <c r="O32" s="556">
        <v>126.37</v>
      </c>
      <c r="P32" s="556">
        <f t="shared" si="3"/>
        <v>184.15</v>
      </c>
      <c r="Q32" s="556">
        <f t="shared" si="4"/>
        <v>2.1299999999999955</v>
      </c>
      <c r="R32" s="556">
        <f t="shared" si="5"/>
        <v>29.289999999999992</v>
      </c>
      <c r="S32" s="556">
        <f t="shared" si="6"/>
        <v>31.419999999999987</v>
      </c>
      <c r="T32" s="413" t="s">
        <v>888</v>
      </c>
      <c r="U32" s="413">
        <f t="shared" si="7"/>
        <v>963</v>
      </c>
      <c r="V32" s="413">
        <f t="shared" si="8"/>
        <v>963</v>
      </c>
    </row>
    <row r="33" spans="1:22" s="406" customFormat="1" ht="25.5" customHeight="1">
      <c r="A33" s="413">
        <v>21</v>
      </c>
      <c r="B33" s="425" t="s">
        <v>887</v>
      </c>
      <c r="C33" s="413">
        <v>577</v>
      </c>
      <c r="D33" s="413">
        <v>512</v>
      </c>
      <c r="E33" s="556">
        <v>34.62</v>
      </c>
      <c r="F33" s="556">
        <v>63.47</v>
      </c>
      <c r="G33" s="556">
        <f t="shared" si="0"/>
        <v>98.09</v>
      </c>
      <c r="H33" s="556">
        <v>0</v>
      </c>
      <c r="I33" s="556">
        <v>0</v>
      </c>
      <c r="J33" s="556">
        <f t="shared" si="1"/>
        <v>0</v>
      </c>
      <c r="K33" s="556">
        <v>31.8</v>
      </c>
      <c r="L33" s="556">
        <v>82.63</v>
      </c>
      <c r="M33" s="556">
        <f t="shared" si="2"/>
        <v>114.42999999999999</v>
      </c>
      <c r="N33" s="556">
        <v>30.72</v>
      </c>
      <c r="O33" s="556">
        <v>56.41</v>
      </c>
      <c r="P33" s="556">
        <f t="shared" si="3"/>
        <v>87.13</v>
      </c>
      <c r="Q33" s="556">
        <f t="shared" si="4"/>
        <v>1.0800000000000018</v>
      </c>
      <c r="R33" s="556">
        <f t="shared" si="5"/>
        <v>26.22</v>
      </c>
      <c r="S33" s="556">
        <f t="shared" si="6"/>
        <v>27.3</v>
      </c>
      <c r="T33" s="413" t="s">
        <v>888</v>
      </c>
      <c r="U33" s="413">
        <f t="shared" si="7"/>
        <v>512</v>
      </c>
      <c r="V33" s="413">
        <f t="shared" si="8"/>
        <v>512</v>
      </c>
    </row>
    <row r="34" spans="1:22" s="406" customFormat="1" ht="25.5" customHeight="1">
      <c r="A34" s="413">
        <v>22</v>
      </c>
      <c r="B34" s="425" t="s">
        <v>883</v>
      </c>
      <c r="C34" s="413">
        <v>707</v>
      </c>
      <c r="D34" s="413">
        <v>651</v>
      </c>
      <c r="E34" s="556">
        <v>42.42</v>
      </c>
      <c r="F34" s="556">
        <v>77.77</v>
      </c>
      <c r="G34" s="556">
        <f t="shared" si="0"/>
        <v>120.19</v>
      </c>
      <c r="H34" s="556">
        <v>0</v>
      </c>
      <c r="I34" s="556">
        <v>0</v>
      </c>
      <c r="J34" s="556">
        <f t="shared" si="1"/>
        <v>0</v>
      </c>
      <c r="K34" s="556">
        <v>41.4</v>
      </c>
      <c r="L34" s="556">
        <v>107.58</v>
      </c>
      <c r="M34" s="556">
        <f t="shared" si="2"/>
        <v>148.98</v>
      </c>
      <c r="N34" s="556">
        <v>39</v>
      </c>
      <c r="O34" s="556">
        <v>87.7</v>
      </c>
      <c r="P34" s="556">
        <f t="shared" si="3"/>
        <v>126.7</v>
      </c>
      <c r="Q34" s="556">
        <f t="shared" si="4"/>
        <v>2.3999999999999986</v>
      </c>
      <c r="R34" s="556">
        <f t="shared" si="5"/>
        <v>19.879999999999995</v>
      </c>
      <c r="S34" s="556">
        <f t="shared" si="6"/>
        <v>22.279999999999994</v>
      </c>
      <c r="T34" s="413" t="s">
        <v>888</v>
      </c>
      <c r="U34" s="413">
        <f t="shared" si="7"/>
        <v>651</v>
      </c>
      <c r="V34" s="413">
        <f t="shared" si="8"/>
        <v>651</v>
      </c>
    </row>
    <row r="35" spans="1:22" s="406" customFormat="1" ht="17.25" customHeight="1">
      <c r="A35" s="426"/>
      <c r="B35" s="426" t="s">
        <v>974</v>
      </c>
      <c r="C35" s="413">
        <f>SUM(C13:C34)</f>
        <v>17202</v>
      </c>
      <c r="D35" s="413">
        <f>SUM(D13:D34)</f>
        <v>16071</v>
      </c>
      <c r="E35" s="556">
        <f>SUM(E13:E34)</f>
        <v>1032.12</v>
      </c>
      <c r="F35" s="556">
        <f aca="true" t="shared" si="9" ref="F35:S35">SUM(F13:F34)</f>
        <v>1892.2200000000005</v>
      </c>
      <c r="G35" s="556">
        <f t="shared" si="9"/>
        <v>2924.34</v>
      </c>
      <c r="H35" s="556">
        <f t="shared" si="9"/>
        <v>28.779999999999998</v>
      </c>
      <c r="I35" s="556">
        <f t="shared" si="9"/>
        <v>0</v>
      </c>
      <c r="J35" s="556">
        <f t="shared" si="9"/>
        <v>28.779999999999998</v>
      </c>
      <c r="K35" s="556">
        <f t="shared" si="9"/>
        <v>1003.3399999999998</v>
      </c>
      <c r="L35" s="556">
        <f t="shared" si="9"/>
        <v>2607.0899999999997</v>
      </c>
      <c r="M35" s="556">
        <f t="shared" si="9"/>
        <v>3610.4299999999994</v>
      </c>
      <c r="N35" s="556">
        <f t="shared" si="9"/>
        <v>960.78</v>
      </c>
      <c r="O35" s="556">
        <f t="shared" si="9"/>
        <v>1932.5800000000004</v>
      </c>
      <c r="P35" s="556">
        <f t="shared" si="9"/>
        <v>2893.36</v>
      </c>
      <c r="Q35" s="556">
        <f t="shared" si="9"/>
        <v>71.33999999999997</v>
      </c>
      <c r="R35" s="556">
        <f t="shared" si="9"/>
        <v>674.5100000000001</v>
      </c>
      <c r="S35" s="556">
        <f t="shared" si="9"/>
        <v>745.8499999999999</v>
      </c>
      <c r="T35" s="413"/>
      <c r="U35" s="413">
        <f>SUM(U13:U34)</f>
        <v>16071</v>
      </c>
      <c r="V35" s="413">
        <f>SUM(V13:V34)</f>
        <v>16071</v>
      </c>
    </row>
    <row r="40" ht="23.25">
      <c r="A40" s="553" t="s">
        <v>11</v>
      </c>
    </row>
    <row r="42" spans="2:21" s="554" customFormat="1" ht="23.25">
      <c r="B42" s="553"/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P42" s="1067"/>
      <c r="Q42" s="1067"/>
      <c r="S42" s="557" t="s">
        <v>862</v>
      </c>
      <c r="T42" s="557"/>
      <c r="U42" s="557"/>
    </row>
    <row r="43" spans="1:21" s="554" customFormat="1" ht="23.25">
      <c r="A43" s="555"/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S43" s="878" t="s">
        <v>863</v>
      </c>
      <c r="T43" s="878"/>
      <c r="U43" s="878"/>
    </row>
    <row r="44" spans="1:17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</row>
    <row r="45" spans="15:17" ht="12.75">
      <c r="O45" s="28"/>
      <c r="P45" s="28"/>
      <c r="Q45" s="28"/>
    </row>
  </sheetData>
  <sheetProtection/>
  <mergeCells count="21">
    <mergeCell ref="A7:V7"/>
    <mergeCell ref="P9:V9"/>
    <mergeCell ref="Q2:V2"/>
    <mergeCell ref="K10:M10"/>
    <mergeCell ref="N10:P10"/>
    <mergeCell ref="Q10:S10"/>
    <mergeCell ref="A5:Q5"/>
    <mergeCell ref="V10:V11"/>
    <mergeCell ref="P8:V8"/>
    <mergeCell ref="A3:V3"/>
    <mergeCell ref="A4:V4"/>
    <mergeCell ref="C10:C11"/>
    <mergeCell ref="S43:U43"/>
    <mergeCell ref="U10:U11"/>
    <mergeCell ref="T10:T11"/>
    <mergeCell ref="A10:A11"/>
    <mergeCell ref="B10:B11"/>
    <mergeCell ref="P42:Q42"/>
    <mergeCell ref="H10:J10"/>
    <mergeCell ref="D10:D11"/>
    <mergeCell ref="E10:G10"/>
  </mergeCells>
  <printOptions verticalCentered="1"/>
  <pageMargins left="0.45" right="0.42" top="0.236220472440945" bottom="0" header="0.31496062992126" footer="0.31496062992126"/>
  <pageSetup fitToHeight="1" fitToWidth="1" horizontalDpi="600" verticalDpi="600" orientation="landscape" paperSize="9" scale="5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42"/>
  <sheetViews>
    <sheetView view="pageBreakPreview" zoomScaleSheetLayoutView="100" zoomScalePageLayoutView="0" workbookViewId="0" topLeftCell="A17">
      <selection activeCell="A37" sqref="A37"/>
    </sheetView>
  </sheetViews>
  <sheetFormatPr defaultColWidth="9.140625" defaultRowHeight="12.75"/>
  <cols>
    <col min="1" max="1" width="9.140625" style="13" customWidth="1"/>
    <col min="2" max="2" width="20.7109375" style="13" customWidth="1"/>
    <col min="3" max="6" width="20.8515625" style="13" customWidth="1"/>
    <col min="7" max="7" width="27.57421875" style="13" customWidth="1"/>
    <col min="8" max="8" width="20.8515625" style="13" customWidth="1"/>
    <col min="9" max="9" width="27.28125" style="13" customWidth="1"/>
    <col min="10" max="16384" width="9.140625" style="13" customWidth="1"/>
  </cols>
  <sheetData>
    <row r="1" spans="9:10" ht="18.75">
      <c r="I1" s="313" t="s">
        <v>62</v>
      </c>
      <c r="J1" s="35"/>
    </row>
    <row r="2" spans="1:10" ht="20.25">
      <c r="A2" s="1087" t="s">
        <v>0</v>
      </c>
      <c r="B2" s="1087"/>
      <c r="C2" s="1087"/>
      <c r="D2" s="1087"/>
      <c r="E2" s="1087"/>
      <c r="F2" s="1087"/>
      <c r="G2" s="1087"/>
      <c r="H2" s="1087"/>
      <c r="I2" s="1087"/>
      <c r="J2" s="37"/>
    </row>
    <row r="3" spans="1:10" ht="29.25" customHeight="1">
      <c r="A3" s="1088" t="s">
        <v>684</v>
      </c>
      <c r="B3" s="1088"/>
      <c r="C3" s="1088"/>
      <c r="D3" s="1088"/>
      <c r="E3" s="1088"/>
      <c r="F3" s="1088"/>
      <c r="G3" s="1088"/>
      <c r="H3" s="1088"/>
      <c r="I3" s="1088"/>
      <c r="J3" s="36"/>
    </row>
    <row r="4" ht="10.5" customHeight="1"/>
    <row r="5" spans="1:9" ht="30.75" customHeight="1">
      <c r="A5" s="1086" t="s">
        <v>744</v>
      </c>
      <c r="B5" s="1086"/>
      <c r="C5" s="1086"/>
      <c r="D5" s="1086"/>
      <c r="E5" s="1086"/>
      <c r="F5" s="1086"/>
      <c r="G5" s="1086"/>
      <c r="H5" s="1086"/>
      <c r="I5" s="1086"/>
    </row>
    <row r="7" ht="0.75" customHeight="1"/>
    <row r="8" spans="1:9" ht="15.75">
      <c r="A8" s="11" t="s">
        <v>861</v>
      </c>
      <c r="B8" s="227"/>
      <c r="I8" s="26" t="s">
        <v>19</v>
      </c>
    </row>
    <row r="9" spans="4:22" ht="12.75">
      <c r="D9" s="1015" t="s">
        <v>763</v>
      </c>
      <c r="E9" s="1015"/>
      <c r="F9" s="1015"/>
      <c r="G9" s="1015"/>
      <c r="H9" s="1015"/>
      <c r="I9" s="1015"/>
      <c r="U9" s="16"/>
      <c r="V9" s="18"/>
    </row>
    <row r="10" spans="1:9" s="457" customFormat="1" ht="84" customHeight="1">
      <c r="A10" s="481" t="s">
        <v>2</v>
      </c>
      <c r="B10" s="481" t="s">
        <v>3</v>
      </c>
      <c r="C10" s="496" t="s">
        <v>743</v>
      </c>
      <c r="D10" s="496" t="s">
        <v>776</v>
      </c>
      <c r="E10" s="496" t="s">
        <v>108</v>
      </c>
      <c r="F10" s="481" t="s">
        <v>218</v>
      </c>
      <c r="G10" s="496" t="s">
        <v>841</v>
      </c>
      <c r="H10" s="496" t="s">
        <v>149</v>
      </c>
      <c r="I10" s="558" t="s">
        <v>774</v>
      </c>
    </row>
    <row r="11" spans="1:9" s="561" customFormat="1" ht="15.75" customHeight="1">
      <c r="A11" s="559">
        <v>1</v>
      </c>
      <c r="B11" s="560">
        <v>2</v>
      </c>
      <c r="C11" s="559">
        <v>3</v>
      </c>
      <c r="D11" s="560">
        <v>4</v>
      </c>
      <c r="E11" s="559">
        <v>5</v>
      </c>
      <c r="F11" s="560">
        <v>6</v>
      </c>
      <c r="G11" s="559">
        <v>7</v>
      </c>
      <c r="H11" s="560">
        <v>8</v>
      </c>
      <c r="I11" s="559">
        <v>9</v>
      </c>
    </row>
    <row r="12" spans="1:9" s="457" customFormat="1" ht="15" customHeight="1">
      <c r="A12" s="461">
        <v>1</v>
      </c>
      <c r="B12" s="462" t="s">
        <v>866</v>
      </c>
      <c r="C12" s="491">
        <v>28.41</v>
      </c>
      <c r="D12" s="491">
        <v>0</v>
      </c>
      <c r="E12" s="491">
        <v>28.41</v>
      </c>
      <c r="F12" s="491">
        <v>0</v>
      </c>
      <c r="G12" s="491" t="s">
        <v>975</v>
      </c>
      <c r="H12" s="491">
        <v>28.41</v>
      </c>
      <c r="I12" s="491">
        <f>H12/100000</f>
        <v>0.0002841</v>
      </c>
    </row>
    <row r="13" spans="1:9" s="457" customFormat="1" ht="15.75" customHeight="1">
      <c r="A13" s="461">
        <v>2</v>
      </c>
      <c r="B13" s="462" t="s">
        <v>884</v>
      </c>
      <c r="C13" s="491">
        <v>6.68</v>
      </c>
      <c r="D13" s="491">
        <v>0</v>
      </c>
      <c r="E13" s="491">
        <v>6.68</v>
      </c>
      <c r="F13" s="491">
        <v>0</v>
      </c>
      <c r="G13" s="491" t="s">
        <v>975</v>
      </c>
      <c r="H13" s="491">
        <v>6.68</v>
      </c>
      <c r="I13" s="491">
        <f aca="true" t="shared" si="0" ref="I13:I33">H13/100000</f>
        <v>6.68E-05</v>
      </c>
    </row>
    <row r="14" spans="1:9" s="457" customFormat="1" ht="12" customHeight="1">
      <c r="A14" s="461">
        <v>3</v>
      </c>
      <c r="B14" s="462" t="s">
        <v>867</v>
      </c>
      <c r="C14" s="491">
        <v>13.87</v>
      </c>
      <c r="D14" s="491">
        <v>0</v>
      </c>
      <c r="E14" s="491">
        <v>13.87</v>
      </c>
      <c r="F14" s="491">
        <v>0</v>
      </c>
      <c r="G14" s="491" t="s">
        <v>975</v>
      </c>
      <c r="H14" s="491">
        <v>13.87</v>
      </c>
      <c r="I14" s="491">
        <f t="shared" si="0"/>
        <v>0.00013869999999999998</v>
      </c>
    </row>
    <row r="15" spans="1:9" s="457" customFormat="1" ht="18">
      <c r="A15" s="461">
        <v>4</v>
      </c>
      <c r="B15" s="462" t="s">
        <v>868</v>
      </c>
      <c r="C15" s="491">
        <v>7.68</v>
      </c>
      <c r="D15" s="491">
        <v>0</v>
      </c>
      <c r="E15" s="491">
        <v>7.68</v>
      </c>
      <c r="F15" s="491">
        <v>0</v>
      </c>
      <c r="G15" s="491" t="s">
        <v>975</v>
      </c>
      <c r="H15" s="491">
        <v>7.68</v>
      </c>
      <c r="I15" s="491">
        <f t="shared" si="0"/>
        <v>7.68E-05</v>
      </c>
    </row>
    <row r="16" spans="1:9" s="457" customFormat="1" ht="15.75" customHeight="1">
      <c r="A16" s="461">
        <v>5</v>
      </c>
      <c r="B16" s="462" t="s">
        <v>869</v>
      </c>
      <c r="C16" s="491">
        <v>6.69</v>
      </c>
      <c r="D16" s="491">
        <v>0</v>
      </c>
      <c r="E16" s="491">
        <v>6.69</v>
      </c>
      <c r="F16" s="491">
        <v>0</v>
      </c>
      <c r="G16" s="491" t="s">
        <v>975</v>
      </c>
      <c r="H16" s="491">
        <v>6.69</v>
      </c>
      <c r="I16" s="491">
        <f t="shared" si="0"/>
        <v>6.69E-05</v>
      </c>
    </row>
    <row r="17" spans="1:9" s="457" customFormat="1" ht="12.75" customHeight="1">
      <c r="A17" s="461">
        <v>6</v>
      </c>
      <c r="B17" s="462" t="s">
        <v>870</v>
      </c>
      <c r="C17" s="491">
        <v>16.63</v>
      </c>
      <c r="D17" s="491">
        <v>0</v>
      </c>
      <c r="E17" s="491">
        <v>16.63</v>
      </c>
      <c r="F17" s="491">
        <v>0</v>
      </c>
      <c r="G17" s="491" t="s">
        <v>975</v>
      </c>
      <c r="H17" s="491">
        <v>16.63</v>
      </c>
      <c r="I17" s="491">
        <f t="shared" si="0"/>
        <v>0.0001663</v>
      </c>
    </row>
    <row r="18" spans="1:9" s="457" customFormat="1" ht="12.75" customHeight="1">
      <c r="A18" s="461">
        <v>7</v>
      </c>
      <c r="B18" s="462" t="s">
        <v>871</v>
      </c>
      <c r="C18" s="491">
        <v>12.32</v>
      </c>
      <c r="D18" s="491">
        <v>0</v>
      </c>
      <c r="E18" s="491">
        <v>12.32</v>
      </c>
      <c r="F18" s="491">
        <v>0</v>
      </c>
      <c r="G18" s="491" t="s">
        <v>975</v>
      </c>
      <c r="H18" s="491">
        <v>12.32</v>
      </c>
      <c r="I18" s="491">
        <f t="shared" si="0"/>
        <v>0.0001232</v>
      </c>
    </row>
    <row r="19" spans="1:9" s="457" customFormat="1" ht="18">
      <c r="A19" s="461">
        <v>8</v>
      </c>
      <c r="B19" s="462" t="s">
        <v>872</v>
      </c>
      <c r="C19" s="491">
        <v>19.26</v>
      </c>
      <c r="D19" s="491">
        <v>0</v>
      </c>
      <c r="E19" s="491">
        <v>19.26</v>
      </c>
      <c r="F19" s="491">
        <v>0</v>
      </c>
      <c r="G19" s="491" t="s">
        <v>975</v>
      </c>
      <c r="H19" s="491">
        <v>19.26</v>
      </c>
      <c r="I19" s="491">
        <f t="shared" si="0"/>
        <v>0.00019260000000000002</v>
      </c>
    </row>
    <row r="20" spans="1:9" s="457" customFormat="1" ht="18">
      <c r="A20" s="461">
        <v>9</v>
      </c>
      <c r="B20" s="462" t="s">
        <v>873</v>
      </c>
      <c r="C20" s="491">
        <v>5.69</v>
      </c>
      <c r="D20" s="491">
        <v>0</v>
      </c>
      <c r="E20" s="491">
        <v>5.69</v>
      </c>
      <c r="F20" s="491">
        <v>0</v>
      </c>
      <c r="G20" s="491" t="s">
        <v>975</v>
      </c>
      <c r="H20" s="491">
        <v>5.69</v>
      </c>
      <c r="I20" s="491">
        <f t="shared" si="0"/>
        <v>5.69E-05</v>
      </c>
    </row>
    <row r="21" spans="1:9" s="457" customFormat="1" ht="18">
      <c r="A21" s="461">
        <v>10</v>
      </c>
      <c r="B21" s="462" t="s">
        <v>874</v>
      </c>
      <c r="C21" s="491">
        <v>15.83</v>
      </c>
      <c r="D21" s="491">
        <v>0</v>
      </c>
      <c r="E21" s="491">
        <v>15.83</v>
      </c>
      <c r="F21" s="491">
        <v>0</v>
      </c>
      <c r="G21" s="491" t="s">
        <v>975</v>
      </c>
      <c r="H21" s="491">
        <v>15.83</v>
      </c>
      <c r="I21" s="491">
        <f t="shared" si="0"/>
        <v>0.0001583</v>
      </c>
    </row>
    <row r="22" spans="1:9" s="457" customFormat="1" ht="18">
      <c r="A22" s="461">
        <v>11</v>
      </c>
      <c r="B22" s="462" t="s">
        <v>875</v>
      </c>
      <c r="C22" s="491">
        <v>21.63</v>
      </c>
      <c r="D22" s="491">
        <v>0</v>
      </c>
      <c r="E22" s="491">
        <v>21.63</v>
      </c>
      <c r="F22" s="491">
        <v>0</v>
      </c>
      <c r="G22" s="491" t="s">
        <v>975</v>
      </c>
      <c r="H22" s="491">
        <v>21.63</v>
      </c>
      <c r="I22" s="491">
        <f t="shared" si="0"/>
        <v>0.0002163</v>
      </c>
    </row>
    <row r="23" spans="1:9" s="457" customFormat="1" ht="18">
      <c r="A23" s="461">
        <v>12</v>
      </c>
      <c r="B23" s="462" t="s">
        <v>876</v>
      </c>
      <c r="C23" s="491">
        <v>8.69</v>
      </c>
      <c r="D23" s="491">
        <v>0</v>
      </c>
      <c r="E23" s="491">
        <v>8.69</v>
      </c>
      <c r="F23" s="491">
        <v>0</v>
      </c>
      <c r="G23" s="491" t="s">
        <v>975</v>
      </c>
      <c r="H23" s="491">
        <v>8.69</v>
      </c>
      <c r="I23" s="491">
        <f t="shared" si="0"/>
        <v>8.69E-05</v>
      </c>
    </row>
    <row r="24" spans="1:9" s="457" customFormat="1" ht="18">
      <c r="A24" s="461">
        <v>13</v>
      </c>
      <c r="B24" s="462" t="s">
        <v>877</v>
      </c>
      <c r="C24" s="491">
        <v>27.97</v>
      </c>
      <c r="D24" s="491">
        <v>0</v>
      </c>
      <c r="E24" s="491">
        <v>27.97</v>
      </c>
      <c r="F24" s="491">
        <v>0</v>
      </c>
      <c r="G24" s="491" t="s">
        <v>975</v>
      </c>
      <c r="H24" s="491">
        <v>27.97</v>
      </c>
      <c r="I24" s="491">
        <f t="shared" si="0"/>
        <v>0.00027969999999999997</v>
      </c>
    </row>
    <row r="25" spans="1:9" s="457" customFormat="1" ht="18">
      <c r="A25" s="461">
        <v>14</v>
      </c>
      <c r="B25" s="462" t="s">
        <v>878</v>
      </c>
      <c r="C25" s="491">
        <v>10.49</v>
      </c>
      <c r="D25" s="491">
        <v>0</v>
      </c>
      <c r="E25" s="491">
        <v>10.49</v>
      </c>
      <c r="F25" s="491">
        <v>0</v>
      </c>
      <c r="G25" s="491" t="s">
        <v>975</v>
      </c>
      <c r="H25" s="491">
        <v>10.49</v>
      </c>
      <c r="I25" s="491">
        <f t="shared" si="0"/>
        <v>0.0001049</v>
      </c>
    </row>
    <row r="26" spans="1:9" s="457" customFormat="1" ht="18">
      <c r="A26" s="461">
        <v>15</v>
      </c>
      <c r="B26" s="462" t="s">
        <v>879</v>
      </c>
      <c r="C26" s="491">
        <v>12</v>
      </c>
      <c r="D26" s="491">
        <v>0</v>
      </c>
      <c r="E26" s="491">
        <v>12</v>
      </c>
      <c r="F26" s="491">
        <v>0</v>
      </c>
      <c r="G26" s="491" t="s">
        <v>975</v>
      </c>
      <c r="H26" s="491">
        <v>12</v>
      </c>
      <c r="I26" s="491">
        <f t="shared" si="0"/>
        <v>0.00012</v>
      </c>
    </row>
    <row r="27" spans="1:9" s="457" customFormat="1" ht="18">
      <c r="A27" s="461">
        <v>16</v>
      </c>
      <c r="B27" s="462" t="s">
        <v>885</v>
      </c>
      <c r="C27" s="491">
        <v>10.79</v>
      </c>
      <c r="D27" s="491">
        <v>0</v>
      </c>
      <c r="E27" s="491">
        <v>10.79</v>
      </c>
      <c r="F27" s="491">
        <v>0</v>
      </c>
      <c r="G27" s="491" t="s">
        <v>975</v>
      </c>
      <c r="H27" s="491">
        <v>10.79</v>
      </c>
      <c r="I27" s="491">
        <f t="shared" si="0"/>
        <v>0.0001079</v>
      </c>
    </row>
    <row r="28" spans="1:9" s="457" customFormat="1" ht="18">
      <c r="A28" s="461">
        <v>17</v>
      </c>
      <c r="B28" s="462" t="s">
        <v>880</v>
      </c>
      <c r="C28" s="491">
        <v>8.27</v>
      </c>
      <c r="D28" s="491">
        <v>0</v>
      </c>
      <c r="E28" s="491">
        <v>8.27</v>
      </c>
      <c r="F28" s="491">
        <v>0</v>
      </c>
      <c r="G28" s="491" t="s">
        <v>975</v>
      </c>
      <c r="H28" s="491">
        <v>8.27</v>
      </c>
      <c r="I28" s="491">
        <f t="shared" si="0"/>
        <v>8.269999999999999E-05</v>
      </c>
    </row>
    <row r="29" spans="1:9" s="457" customFormat="1" ht="18">
      <c r="A29" s="461">
        <v>18</v>
      </c>
      <c r="B29" s="462" t="s">
        <v>881</v>
      </c>
      <c r="C29" s="491">
        <v>20.36</v>
      </c>
      <c r="D29" s="491">
        <v>0</v>
      </c>
      <c r="E29" s="491">
        <v>20.36</v>
      </c>
      <c r="F29" s="491">
        <v>0</v>
      </c>
      <c r="G29" s="491" t="s">
        <v>975</v>
      </c>
      <c r="H29" s="491">
        <v>20.36</v>
      </c>
      <c r="I29" s="491">
        <f t="shared" si="0"/>
        <v>0.0002036</v>
      </c>
    </row>
    <row r="30" spans="1:9" s="457" customFormat="1" ht="18">
      <c r="A30" s="461">
        <v>19</v>
      </c>
      <c r="B30" s="462" t="s">
        <v>886</v>
      </c>
      <c r="C30" s="491">
        <v>9.34</v>
      </c>
      <c r="D30" s="491">
        <v>0</v>
      </c>
      <c r="E30" s="491">
        <v>9.34</v>
      </c>
      <c r="F30" s="491">
        <v>0</v>
      </c>
      <c r="G30" s="491" t="s">
        <v>975</v>
      </c>
      <c r="H30" s="491">
        <v>9.34</v>
      </c>
      <c r="I30" s="491">
        <f t="shared" si="0"/>
        <v>9.34E-05</v>
      </c>
    </row>
    <row r="31" spans="1:9" s="457" customFormat="1" ht="18">
      <c r="A31" s="461">
        <v>20</v>
      </c>
      <c r="B31" s="462" t="s">
        <v>882</v>
      </c>
      <c r="C31" s="491">
        <v>17.37</v>
      </c>
      <c r="D31" s="491">
        <v>0</v>
      </c>
      <c r="E31" s="491">
        <v>17.37</v>
      </c>
      <c r="F31" s="491">
        <v>0</v>
      </c>
      <c r="G31" s="491" t="s">
        <v>975</v>
      </c>
      <c r="H31" s="491">
        <v>17.37</v>
      </c>
      <c r="I31" s="491">
        <f t="shared" si="0"/>
        <v>0.00017370000000000002</v>
      </c>
    </row>
    <row r="32" spans="1:9" s="457" customFormat="1" ht="18">
      <c r="A32" s="461">
        <v>21</v>
      </c>
      <c r="B32" s="462" t="s">
        <v>887</v>
      </c>
      <c r="C32" s="491">
        <v>10.46</v>
      </c>
      <c r="D32" s="491">
        <v>0</v>
      </c>
      <c r="E32" s="491">
        <v>10.46</v>
      </c>
      <c r="F32" s="491">
        <v>0</v>
      </c>
      <c r="G32" s="491" t="s">
        <v>975</v>
      </c>
      <c r="H32" s="491">
        <v>10.46</v>
      </c>
      <c r="I32" s="491">
        <f t="shared" si="0"/>
        <v>0.00010460000000000001</v>
      </c>
    </row>
    <row r="33" spans="1:9" s="457" customFormat="1" ht="18">
      <c r="A33" s="461">
        <v>22</v>
      </c>
      <c r="B33" s="462" t="s">
        <v>883</v>
      </c>
      <c r="C33" s="491">
        <v>15.47</v>
      </c>
      <c r="D33" s="491">
        <v>0</v>
      </c>
      <c r="E33" s="491">
        <v>15.47</v>
      </c>
      <c r="F33" s="491">
        <v>0</v>
      </c>
      <c r="G33" s="491" t="s">
        <v>975</v>
      </c>
      <c r="H33" s="491">
        <v>15.47</v>
      </c>
      <c r="I33" s="491">
        <f t="shared" si="0"/>
        <v>0.00015470000000000002</v>
      </c>
    </row>
    <row r="34" spans="1:9" s="457" customFormat="1" ht="18">
      <c r="A34" s="464"/>
      <c r="B34" s="551" t="s">
        <v>974</v>
      </c>
      <c r="C34" s="491">
        <f>SUM(C12:C33)</f>
        <v>305.9</v>
      </c>
      <c r="D34" s="491">
        <f aca="true" t="shared" si="1" ref="D34:I34">SUM(D12:D33)</f>
        <v>0</v>
      </c>
      <c r="E34" s="491">
        <f t="shared" si="1"/>
        <v>305.9</v>
      </c>
      <c r="F34" s="491">
        <f t="shared" si="1"/>
        <v>0</v>
      </c>
      <c r="G34" s="491"/>
      <c r="H34" s="491">
        <f t="shared" si="1"/>
        <v>305.9</v>
      </c>
      <c r="I34" s="491">
        <f t="shared" si="1"/>
        <v>0.003059</v>
      </c>
    </row>
    <row r="35" spans="5:9" ht="12.75">
      <c r="E35" s="24"/>
      <c r="F35" s="24"/>
      <c r="G35" s="24"/>
      <c r="H35" s="18"/>
      <c r="I35" s="18"/>
    </row>
    <row r="36" spans="5:9" ht="12.75">
      <c r="E36" s="9"/>
      <c r="F36" s="9"/>
      <c r="G36" s="9"/>
      <c r="H36" s="24"/>
      <c r="I36" s="18"/>
    </row>
    <row r="37" spans="1:9" ht="18">
      <c r="A37" s="562" t="s">
        <v>11</v>
      </c>
      <c r="E37" s="9"/>
      <c r="F37" s="9"/>
      <c r="G37" s="9"/>
      <c r="H37" s="24"/>
      <c r="I37" s="18"/>
    </row>
    <row r="38" spans="5:9" ht="12.75">
      <c r="E38" s="9"/>
      <c r="F38" s="9"/>
      <c r="G38" s="9"/>
      <c r="H38" s="24"/>
      <c r="I38" s="18"/>
    </row>
    <row r="39" spans="5:10" s="457" customFormat="1" ht="18">
      <c r="E39" s="562"/>
      <c r="F39" s="562"/>
      <c r="G39" s="562"/>
      <c r="H39" s="877" t="s">
        <v>862</v>
      </c>
      <c r="I39" s="877"/>
      <c r="J39" s="476"/>
    </row>
    <row r="40" spans="5:9" s="457" customFormat="1" ht="18">
      <c r="E40" s="476"/>
      <c r="F40" s="476"/>
      <c r="G40" s="476"/>
      <c r="H40" s="887" t="s">
        <v>863</v>
      </c>
      <c r="I40" s="887"/>
    </row>
    <row r="41" spans="5:9" ht="12.75">
      <c r="E41" s="64"/>
      <c r="F41" s="64"/>
      <c r="G41" s="64"/>
      <c r="H41" s="64"/>
      <c r="I41" s="64"/>
    </row>
    <row r="42" spans="9:12" ht="12.75">
      <c r="I42" s="28"/>
      <c r="J42" s="28"/>
      <c r="K42" s="28"/>
      <c r="L42" s="28"/>
    </row>
  </sheetData>
  <sheetProtection/>
  <mergeCells count="6">
    <mergeCell ref="D9:I9"/>
    <mergeCell ref="A5:I5"/>
    <mergeCell ref="H39:I39"/>
    <mergeCell ref="H40:I40"/>
    <mergeCell ref="A2:I2"/>
    <mergeCell ref="A3:I3"/>
  </mergeCells>
  <printOptions verticalCentered="1"/>
  <pageMargins left="0.53" right="0.5" top="0.236220472440945" bottom="0" header="0.31496062992126" footer="0.31496062992126"/>
  <pageSetup fitToHeight="1" fitToWidth="1" horizontalDpi="600" verticalDpi="600" orientation="landscape" paperSize="9" scale="73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2"/>
  <sheetViews>
    <sheetView view="pageBreakPreview" zoomScale="81" zoomScaleSheetLayoutView="81" zoomScalePageLayoutView="0" workbookViewId="0" topLeftCell="A1">
      <selection activeCell="H17" sqref="H17:H24"/>
    </sheetView>
  </sheetViews>
  <sheetFormatPr defaultColWidth="9.140625" defaultRowHeight="12.75"/>
  <cols>
    <col min="1" max="1" width="4.421875" style="13" customWidth="1"/>
    <col min="2" max="2" width="37.28125" style="13" customWidth="1"/>
    <col min="3" max="3" width="12.28125" style="13" customWidth="1"/>
    <col min="4" max="5" width="15.140625" style="13" customWidth="1"/>
    <col min="6" max="6" width="15.8515625" style="13" customWidth="1"/>
    <col min="7" max="7" width="12.57421875" style="13" customWidth="1"/>
    <col min="8" max="8" width="23.7109375" style="13" customWidth="1"/>
    <col min="9" max="16384" width="9.140625" style="13" customWidth="1"/>
  </cols>
  <sheetData>
    <row r="1" spans="4:9" ht="15">
      <c r="D1" s="28"/>
      <c r="E1" s="28"/>
      <c r="F1" s="28"/>
      <c r="H1" s="33"/>
      <c r="I1" s="28"/>
    </row>
    <row r="2" spans="2:9" ht="16.5" customHeight="1">
      <c r="B2" s="37"/>
      <c r="C2" s="37"/>
      <c r="D2" s="84" t="s">
        <v>0</v>
      </c>
      <c r="E2" s="37"/>
      <c r="F2" s="37"/>
      <c r="G2" s="37"/>
      <c r="H2" s="33" t="s">
        <v>63</v>
      </c>
      <c r="I2" s="37"/>
    </row>
    <row r="3" spans="1:9" ht="20.25">
      <c r="A3" s="1033" t="s">
        <v>684</v>
      </c>
      <c r="B3" s="1033"/>
      <c r="C3" s="1033"/>
      <c r="D3" s="1033"/>
      <c r="E3" s="1033"/>
      <c r="F3" s="1033"/>
      <c r="G3" s="1033"/>
      <c r="H3" s="1033"/>
      <c r="I3" s="36"/>
    </row>
    <row r="4" ht="10.5" customHeight="1"/>
    <row r="5" spans="1:8" ht="19.5" customHeight="1">
      <c r="A5" s="986" t="s">
        <v>745</v>
      </c>
      <c r="B5" s="999"/>
      <c r="C5" s="999"/>
      <c r="D5" s="999"/>
      <c r="E5" s="999"/>
      <c r="F5" s="999"/>
      <c r="G5" s="999"/>
      <c r="H5" s="999"/>
    </row>
    <row r="7" spans="1:9" s="11" customFormat="1" ht="15.75" customHeight="1" hidden="1">
      <c r="A7" s="13"/>
      <c r="B7" s="13"/>
      <c r="C7" s="13"/>
      <c r="D7" s="13"/>
      <c r="E7" s="13"/>
      <c r="F7" s="13"/>
      <c r="G7" s="13"/>
      <c r="H7" s="13"/>
      <c r="I7" s="13"/>
    </row>
    <row r="8" spans="1:9" s="11" customFormat="1" ht="15.75">
      <c r="A8" s="976" t="s">
        <v>861</v>
      </c>
      <c r="B8" s="984"/>
      <c r="C8" s="13"/>
      <c r="D8" s="13"/>
      <c r="E8" s="13"/>
      <c r="F8" s="13"/>
      <c r="G8" s="13"/>
      <c r="H8" s="26" t="s">
        <v>23</v>
      </c>
      <c r="I8" s="13"/>
    </row>
    <row r="9" spans="1:8" s="11" customFormat="1" ht="15.75">
      <c r="A9" s="12"/>
      <c r="B9" s="13"/>
      <c r="C9" s="13"/>
      <c r="D9" s="78"/>
      <c r="E9" s="78"/>
      <c r="G9" s="78" t="s">
        <v>759</v>
      </c>
      <c r="H9" s="78"/>
    </row>
    <row r="10" spans="1:8" s="29" customFormat="1" ht="55.5" customHeight="1">
      <c r="A10" s="31"/>
      <c r="B10" s="3" t="s">
        <v>24</v>
      </c>
      <c r="C10" s="3" t="s">
        <v>746</v>
      </c>
      <c r="D10" s="3" t="s">
        <v>769</v>
      </c>
      <c r="E10" s="3" t="s">
        <v>217</v>
      </c>
      <c r="F10" s="3" t="s">
        <v>218</v>
      </c>
      <c r="G10" s="3" t="s">
        <v>69</v>
      </c>
      <c r="H10" s="3" t="s">
        <v>775</v>
      </c>
    </row>
    <row r="11" spans="1:8" s="29" customFormat="1" ht="14.2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</row>
    <row r="12" spans="1:8" ht="16.5" customHeight="1">
      <c r="A12" s="23" t="s">
        <v>25</v>
      </c>
      <c r="B12" s="23" t="s">
        <v>26</v>
      </c>
      <c r="C12" s="1089">
        <v>0</v>
      </c>
      <c r="D12" s="1089">
        <v>0</v>
      </c>
      <c r="E12" s="1089">
        <v>0</v>
      </c>
      <c r="F12" s="1089">
        <v>0</v>
      </c>
      <c r="G12" s="271"/>
      <c r="H12" s="1089">
        <f>D12+E12+F12-G12-G13-G14-G15</f>
        <v>-1.42</v>
      </c>
    </row>
    <row r="13" spans="1:8" ht="20.25" customHeight="1">
      <c r="A13" s="16"/>
      <c r="B13" s="16" t="s">
        <v>27</v>
      </c>
      <c r="C13" s="1089"/>
      <c r="D13" s="1089"/>
      <c r="E13" s="1089"/>
      <c r="F13" s="1089"/>
      <c r="G13" s="271">
        <v>1.42</v>
      </c>
      <c r="H13" s="1089"/>
    </row>
    <row r="14" spans="1:8" ht="17.25" customHeight="1">
      <c r="A14" s="16"/>
      <c r="B14" s="16" t="s">
        <v>182</v>
      </c>
      <c r="C14" s="1089"/>
      <c r="D14" s="1089"/>
      <c r="E14" s="1089"/>
      <c r="F14" s="1089"/>
      <c r="G14" s="271">
        <v>0</v>
      </c>
      <c r="H14" s="1089"/>
    </row>
    <row r="15" spans="1:8" s="29" customFormat="1" ht="33.75" customHeight="1">
      <c r="A15" s="30"/>
      <c r="B15" s="30" t="s">
        <v>183</v>
      </c>
      <c r="C15" s="1089"/>
      <c r="D15" s="1089"/>
      <c r="E15" s="1089"/>
      <c r="F15" s="1089"/>
      <c r="G15" s="271">
        <v>0</v>
      </c>
      <c r="H15" s="1089"/>
    </row>
    <row r="16" spans="1:8" s="29" customFormat="1" ht="15">
      <c r="A16" s="30"/>
      <c r="B16" s="31" t="s">
        <v>28</v>
      </c>
      <c r="C16" s="271">
        <f>C12</f>
        <v>0</v>
      </c>
      <c r="D16" s="271">
        <f>D12</f>
        <v>0</v>
      </c>
      <c r="E16" s="271">
        <f>E12</f>
        <v>0</v>
      </c>
      <c r="F16" s="271">
        <f>F12</f>
        <v>0</v>
      </c>
      <c r="G16" s="271">
        <f>SUM(G12:G15)</f>
        <v>1.42</v>
      </c>
      <c r="H16" s="271">
        <f>H12</f>
        <v>-1.42</v>
      </c>
    </row>
    <row r="17" spans="1:8" s="29" customFormat="1" ht="40.5" customHeight="1">
      <c r="A17" s="31" t="s">
        <v>29</v>
      </c>
      <c r="B17" s="31" t="s">
        <v>216</v>
      </c>
      <c r="C17" s="1089">
        <v>292.16</v>
      </c>
      <c r="D17" s="1089">
        <v>0</v>
      </c>
      <c r="E17" s="1089">
        <v>292.16</v>
      </c>
      <c r="F17" s="1089">
        <v>0</v>
      </c>
      <c r="G17" s="271"/>
      <c r="H17" s="1089">
        <f>D17+E17+F17-G18-G19-G20-G21-G22-G23-G24</f>
        <v>-67.99999999999997</v>
      </c>
    </row>
    <row r="18" spans="1:8" ht="28.5" customHeight="1">
      <c r="A18" s="16"/>
      <c r="B18" s="115" t="s">
        <v>185</v>
      </c>
      <c r="C18" s="1089"/>
      <c r="D18" s="1089"/>
      <c r="E18" s="1089"/>
      <c r="F18" s="1089"/>
      <c r="G18" s="271">
        <v>355.88</v>
      </c>
      <c r="H18" s="1089"/>
    </row>
    <row r="19" spans="1:8" ht="19.5" customHeight="1">
      <c r="A19" s="16"/>
      <c r="B19" s="30" t="s">
        <v>30</v>
      </c>
      <c r="C19" s="1089"/>
      <c r="D19" s="1089"/>
      <c r="E19" s="1089"/>
      <c r="F19" s="1089"/>
      <c r="G19" s="271">
        <v>1.47</v>
      </c>
      <c r="H19" s="1089"/>
    </row>
    <row r="20" spans="1:8" ht="21.75" customHeight="1">
      <c r="A20" s="16"/>
      <c r="B20" s="30" t="s">
        <v>186</v>
      </c>
      <c r="C20" s="1089"/>
      <c r="D20" s="1089"/>
      <c r="E20" s="1089"/>
      <c r="F20" s="1089"/>
      <c r="G20" s="271">
        <v>2.81</v>
      </c>
      <c r="H20" s="1089"/>
    </row>
    <row r="21" spans="1:8" s="29" customFormat="1" ht="27.75" customHeight="1">
      <c r="A21" s="30"/>
      <c r="B21" s="30" t="s">
        <v>31</v>
      </c>
      <c r="C21" s="1089"/>
      <c r="D21" s="1089"/>
      <c r="E21" s="1089"/>
      <c r="F21" s="1089"/>
      <c r="G21" s="271">
        <v>0</v>
      </c>
      <c r="H21" s="1089"/>
    </row>
    <row r="22" spans="1:8" s="29" customFormat="1" ht="19.5" customHeight="1">
      <c r="A22" s="30"/>
      <c r="B22" s="30" t="s">
        <v>184</v>
      </c>
      <c r="C22" s="1089"/>
      <c r="D22" s="1089"/>
      <c r="E22" s="1089"/>
      <c r="F22" s="1089"/>
      <c r="G22" s="271">
        <v>0</v>
      </c>
      <c r="H22" s="1089"/>
    </row>
    <row r="23" spans="1:8" s="29" customFormat="1" ht="27.75" customHeight="1">
      <c r="A23" s="30"/>
      <c r="B23" s="30" t="s">
        <v>187</v>
      </c>
      <c r="C23" s="1089"/>
      <c r="D23" s="1089"/>
      <c r="E23" s="1089"/>
      <c r="F23" s="1089"/>
      <c r="G23" s="271">
        <v>0</v>
      </c>
      <c r="H23" s="1089"/>
    </row>
    <row r="24" spans="1:8" s="29" customFormat="1" ht="18.75" customHeight="1">
      <c r="A24" s="31"/>
      <c r="B24" s="30" t="s">
        <v>188</v>
      </c>
      <c r="C24" s="1089"/>
      <c r="D24" s="1089"/>
      <c r="E24" s="1089"/>
      <c r="F24" s="1089"/>
      <c r="G24" s="271">
        <v>0</v>
      </c>
      <c r="H24" s="1089"/>
    </row>
    <row r="25" spans="1:8" s="29" customFormat="1" ht="19.5" customHeight="1">
      <c r="A25" s="31"/>
      <c r="B25" s="31" t="s">
        <v>28</v>
      </c>
      <c r="C25" s="271">
        <f>C17</f>
        <v>292.16</v>
      </c>
      <c r="D25" s="271">
        <f>D17</f>
        <v>0</v>
      </c>
      <c r="E25" s="271">
        <f>E17</f>
        <v>292.16</v>
      </c>
      <c r="F25" s="271">
        <f>F17</f>
        <v>0</v>
      </c>
      <c r="G25" s="271">
        <f>SUM(G17:G24)</f>
        <v>360.16</v>
      </c>
      <c r="H25" s="271">
        <f>H17</f>
        <v>-67.99999999999997</v>
      </c>
    </row>
    <row r="26" spans="1:8" ht="15">
      <c r="A26" s="16"/>
      <c r="B26" s="23" t="s">
        <v>32</v>
      </c>
      <c r="C26" s="271">
        <f aca="true" t="shared" si="0" ref="C26:H26">C16+C25</f>
        <v>292.16</v>
      </c>
      <c r="D26" s="271">
        <f t="shared" si="0"/>
        <v>0</v>
      </c>
      <c r="E26" s="271">
        <f t="shared" si="0"/>
        <v>292.16</v>
      </c>
      <c r="F26" s="271">
        <f t="shared" si="0"/>
        <v>0</v>
      </c>
      <c r="G26" s="271">
        <f t="shared" si="0"/>
        <v>361.58000000000004</v>
      </c>
      <c r="H26" s="271">
        <f t="shared" si="0"/>
        <v>-69.41999999999997</v>
      </c>
    </row>
    <row r="27" s="29" customFormat="1" ht="15.75" customHeight="1"/>
    <row r="28" s="29" customFormat="1" ht="15.75" customHeight="1"/>
    <row r="29" spans="2:8" ht="21.75" customHeight="1">
      <c r="B29" s="12" t="s">
        <v>11</v>
      </c>
      <c r="C29" s="12"/>
      <c r="D29" s="12"/>
      <c r="E29" s="12"/>
      <c r="F29" s="12"/>
      <c r="G29" s="1023" t="s">
        <v>862</v>
      </c>
      <c r="H29" s="1023"/>
    </row>
    <row r="30" spans="2:8" ht="13.5" customHeight="1">
      <c r="B30" s="64"/>
      <c r="C30" s="64"/>
      <c r="D30" s="64"/>
      <c r="E30" s="64"/>
      <c r="F30" s="64"/>
      <c r="G30" s="1023" t="s">
        <v>863</v>
      </c>
      <c r="H30" s="1023"/>
    </row>
    <row r="31" spans="2:8" ht="12" customHeight="1">
      <c r="B31" s="64"/>
      <c r="C31" s="64"/>
      <c r="D31" s="64"/>
      <c r="E31" s="64"/>
      <c r="F31" s="64"/>
      <c r="G31" s="64"/>
      <c r="H31" s="64"/>
    </row>
    <row r="32" spans="2:9" ht="12.75">
      <c r="B32" s="12"/>
      <c r="C32" s="12"/>
      <c r="D32" s="12"/>
      <c r="E32" s="12"/>
      <c r="F32" s="12"/>
      <c r="G32" s="28"/>
      <c r="H32" s="28"/>
      <c r="I32" s="28"/>
    </row>
  </sheetData>
  <sheetProtection/>
  <mergeCells count="15">
    <mergeCell ref="G30:H30"/>
    <mergeCell ref="D17:D24"/>
    <mergeCell ref="E17:E24"/>
    <mergeCell ref="F17:F24"/>
    <mergeCell ref="G29:H29"/>
    <mergeCell ref="C17:C24"/>
    <mergeCell ref="H17:H24"/>
    <mergeCell ref="A3:H3"/>
    <mergeCell ref="C12:C15"/>
    <mergeCell ref="D12:D15"/>
    <mergeCell ref="F12:F15"/>
    <mergeCell ref="H12:H15"/>
    <mergeCell ref="A5:H5"/>
    <mergeCell ref="E12:E15"/>
    <mergeCell ref="A8:B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R44"/>
  <sheetViews>
    <sheetView view="pageBreakPreview" zoomScale="85" zoomScaleSheetLayoutView="85" zoomScalePageLayoutView="0" workbookViewId="0" topLeftCell="A1">
      <selection activeCell="D10" sqref="D10:E10"/>
    </sheetView>
  </sheetViews>
  <sheetFormatPr defaultColWidth="9.140625" defaultRowHeight="12.75"/>
  <cols>
    <col min="1" max="1" width="10.421875" style="13" customWidth="1"/>
    <col min="2" max="2" width="31.421875" style="13" customWidth="1"/>
    <col min="3" max="5" width="50.421875" style="13" customWidth="1"/>
    <col min="6" max="16384" width="9.140625" style="13" customWidth="1"/>
  </cols>
  <sheetData>
    <row r="3" spans="5:6" ht="20.25">
      <c r="E3" s="478" t="s">
        <v>494</v>
      </c>
      <c r="F3" s="35"/>
    </row>
    <row r="4" spans="1:6" ht="15">
      <c r="A4" s="999" t="s">
        <v>0</v>
      </c>
      <c r="B4" s="999"/>
      <c r="C4" s="999"/>
      <c r="D4" s="999"/>
      <c r="E4" s="999"/>
      <c r="F4" s="37"/>
    </row>
    <row r="5" spans="1:6" ht="23.25">
      <c r="A5" s="878" t="s">
        <v>684</v>
      </c>
      <c r="B5" s="878"/>
      <c r="C5" s="878"/>
      <c r="D5" s="878"/>
      <c r="E5" s="878"/>
      <c r="F5" s="36"/>
    </row>
    <row r="6" spans="1:5" ht="19.5" customHeight="1">
      <c r="A6" s="1091" t="s">
        <v>747</v>
      </c>
      <c r="B6" s="1091"/>
      <c r="C6" s="1091"/>
      <c r="D6" s="1091"/>
      <c r="E6" s="1091"/>
    </row>
    <row r="8" ht="0.75" customHeight="1"/>
    <row r="9" spans="1:2" ht="15.75">
      <c r="A9" s="11" t="s">
        <v>861</v>
      </c>
      <c r="B9" s="227"/>
    </row>
    <row r="10" spans="4:18" ht="15">
      <c r="D10" s="1092" t="s">
        <v>763</v>
      </c>
      <c r="E10" s="1092"/>
      <c r="Q10" s="16"/>
      <c r="R10" s="18"/>
    </row>
    <row r="11" spans="1:18" s="457" customFormat="1" ht="26.25" customHeight="1">
      <c r="A11" s="857" t="s">
        <v>2</v>
      </c>
      <c r="B11" s="857" t="s">
        <v>3</v>
      </c>
      <c r="C11" s="895" t="s">
        <v>490</v>
      </c>
      <c r="D11" s="896"/>
      <c r="E11" s="897"/>
      <c r="Q11" s="503"/>
      <c r="R11" s="503"/>
    </row>
    <row r="12" spans="1:5" s="457" customFormat="1" ht="56.25" customHeight="1">
      <c r="A12" s="857"/>
      <c r="B12" s="857"/>
      <c r="C12" s="481" t="s">
        <v>492</v>
      </c>
      <c r="D12" s="481" t="s">
        <v>493</v>
      </c>
      <c r="E12" s="481" t="s">
        <v>491</v>
      </c>
    </row>
    <row r="13" spans="1:5" s="561" customFormat="1" ht="15.75" customHeight="1">
      <c r="A13" s="559">
        <v>1</v>
      </c>
      <c r="B13" s="560">
        <v>2</v>
      </c>
      <c r="C13" s="559">
        <v>3</v>
      </c>
      <c r="D13" s="560">
        <v>4</v>
      </c>
      <c r="E13" s="559">
        <v>5</v>
      </c>
    </row>
    <row r="14" spans="1:5" s="457" customFormat="1" ht="23.25" customHeight="1">
      <c r="A14" s="461">
        <v>1</v>
      </c>
      <c r="B14" s="462" t="s">
        <v>866</v>
      </c>
      <c r="C14" s="461">
        <v>2</v>
      </c>
      <c r="D14" s="461">
        <v>10</v>
      </c>
      <c r="E14" s="461">
        <v>32</v>
      </c>
    </row>
    <row r="15" spans="1:5" s="457" customFormat="1" ht="23.25" customHeight="1">
      <c r="A15" s="461">
        <v>2</v>
      </c>
      <c r="B15" s="462" t="s">
        <v>884</v>
      </c>
      <c r="C15" s="461">
        <v>1</v>
      </c>
      <c r="D15" s="461">
        <v>12</v>
      </c>
      <c r="E15" s="461">
        <v>510</v>
      </c>
    </row>
    <row r="16" spans="1:5" s="457" customFormat="1" ht="23.25" customHeight="1">
      <c r="A16" s="461">
        <v>3</v>
      </c>
      <c r="B16" s="462" t="s">
        <v>867</v>
      </c>
      <c r="C16" s="461">
        <v>0</v>
      </c>
      <c r="D16" s="461">
        <v>4</v>
      </c>
      <c r="E16" s="461">
        <v>170</v>
      </c>
    </row>
    <row r="17" spans="1:5" s="457" customFormat="1" ht="23.25" customHeight="1">
      <c r="A17" s="461">
        <v>4</v>
      </c>
      <c r="B17" s="462" t="s">
        <v>868</v>
      </c>
      <c r="C17" s="461">
        <v>2</v>
      </c>
      <c r="D17" s="461">
        <v>15</v>
      </c>
      <c r="E17" s="461">
        <v>422</v>
      </c>
    </row>
    <row r="18" spans="1:5" s="457" customFormat="1" ht="23.25" customHeight="1">
      <c r="A18" s="461">
        <v>5</v>
      </c>
      <c r="B18" s="462" t="s">
        <v>869</v>
      </c>
      <c r="C18" s="456">
        <v>1</v>
      </c>
      <c r="D18" s="461">
        <v>5</v>
      </c>
      <c r="E18" s="461">
        <v>635</v>
      </c>
    </row>
    <row r="19" spans="1:5" s="457" customFormat="1" ht="23.25" customHeight="1">
      <c r="A19" s="461">
        <v>6</v>
      </c>
      <c r="B19" s="462" t="s">
        <v>870</v>
      </c>
      <c r="C19" s="461">
        <v>0</v>
      </c>
      <c r="D19" s="461">
        <v>10</v>
      </c>
      <c r="E19" s="461">
        <v>2189</v>
      </c>
    </row>
    <row r="20" spans="1:5" s="457" customFormat="1" ht="23.25" customHeight="1">
      <c r="A20" s="461">
        <v>7</v>
      </c>
      <c r="B20" s="462" t="s">
        <v>871</v>
      </c>
      <c r="C20" s="461">
        <v>0</v>
      </c>
      <c r="D20" s="461">
        <v>5</v>
      </c>
      <c r="E20" s="461">
        <v>854</v>
      </c>
    </row>
    <row r="21" spans="1:5" s="457" customFormat="1" ht="23.25" customHeight="1">
      <c r="A21" s="461">
        <v>8</v>
      </c>
      <c r="B21" s="462" t="s">
        <v>872</v>
      </c>
      <c r="C21" s="461">
        <v>0</v>
      </c>
      <c r="D21" s="461">
        <v>8</v>
      </c>
      <c r="E21" s="461">
        <v>2585</v>
      </c>
    </row>
    <row r="22" spans="1:5" s="457" customFormat="1" ht="23.25" customHeight="1">
      <c r="A22" s="461">
        <v>9</v>
      </c>
      <c r="B22" s="462" t="s">
        <v>873</v>
      </c>
      <c r="C22" s="461">
        <v>0</v>
      </c>
      <c r="D22" s="461">
        <v>8</v>
      </c>
      <c r="E22" s="461">
        <v>548</v>
      </c>
    </row>
    <row r="23" spans="1:5" s="457" customFormat="1" ht="23.25" customHeight="1">
      <c r="A23" s="461">
        <v>10</v>
      </c>
      <c r="B23" s="462" t="s">
        <v>874</v>
      </c>
      <c r="C23" s="461">
        <v>1</v>
      </c>
      <c r="D23" s="461">
        <v>7</v>
      </c>
      <c r="E23" s="461">
        <v>7480</v>
      </c>
    </row>
    <row r="24" spans="1:5" s="457" customFormat="1" ht="23.25" customHeight="1">
      <c r="A24" s="461">
        <v>11</v>
      </c>
      <c r="B24" s="462" t="s">
        <v>875</v>
      </c>
      <c r="C24" s="461">
        <v>1</v>
      </c>
      <c r="D24" s="461">
        <v>9</v>
      </c>
      <c r="E24" s="461">
        <v>3183</v>
      </c>
    </row>
    <row r="25" spans="1:5" s="457" customFormat="1" ht="23.25" customHeight="1">
      <c r="A25" s="461">
        <v>12</v>
      </c>
      <c r="B25" s="462" t="s">
        <v>876</v>
      </c>
      <c r="C25" s="461">
        <v>8</v>
      </c>
      <c r="D25" s="461">
        <v>8</v>
      </c>
      <c r="E25" s="461">
        <v>608</v>
      </c>
    </row>
    <row r="26" spans="1:5" s="457" customFormat="1" ht="23.25" customHeight="1">
      <c r="A26" s="461">
        <v>13</v>
      </c>
      <c r="B26" s="462" t="s">
        <v>877</v>
      </c>
      <c r="C26" s="461">
        <v>1</v>
      </c>
      <c r="D26" s="461">
        <v>5</v>
      </c>
      <c r="E26" s="461">
        <v>250</v>
      </c>
    </row>
    <row r="27" spans="1:5" s="457" customFormat="1" ht="23.25" customHeight="1">
      <c r="A27" s="461">
        <v>14</v>
      </c>
      <c r="B27" s="462" t="s">
        <v>878</v>
      </c>
      <c r="C27" s="461">
        <v>0</v>
      </c>
      <c r="D27" s="461">
        <v>7</v>
      </c>
      <c r="E27" s="461">
        <v>920</v>
      </c>
    </row>
    <row r="28" spans="1:5" s="457" customFormat="1" ht="23.25" customHeight="1">
      <c r="A28" s="461">
        <v>15</v>
      </c>
      <c r="B28" s="462" t="s">
        <v>879</v>
      </c>
      <c r="C28" s="461">
        <v>1</v>
      </c>
      <c r="D28" s="461">
        <v>10</v>
      </c>
      <c r="E28" s="461">
        <v>157</v>
      </c>
    </row>
    <row r="29" spans="1:5" s="457" customFormat="1" ht="23.25" customHeight="1">
      <c r="A29" s="461">
        <v>16</v>
      </c>
      <c r="B29" s="462" t="s">
        <v>885</v>
      </c>
      <c r="C29" s="461">
        <v>0</v>
      </c>
      <c r="D29" s="461">
        <v>12</v>
      </c>
      <c r="E29" s="461">
        <v>1818</v>
      </c>
    </row>
    <row r="30" spans="1:5" s="457" customFormat="1" ht="23.25" customHeight="1">
      <c r="A30" s="461">
        <v>17</v>
      </c>
      <c r="B30" s="462" t="s">
        <v>880</v>
      </c>
      <c r="C30" s="461">
        <v>2</v>
      </c>
      <c r="D30" s="461">
        <v>8</v>
      </c>
      <c r="E30" s="461">
        <v>234</v>
      </c>
    </row>
    <row r="31" spans="1:5" s="457" customFormat="1" ht="23.25" customHeight="1">
      <c r="A31" s="461">
        <v>18</v>
      </c>
      <c r="B31" s="462" t="s">
        <v>881</v>
      </c>
      <c r="C31" s="461">
        <v>7</v>
      </c>
      <c r="D31" s="461">
        <v>11</v>
      </c>
      <c r="E31" s="461">
        <v>1369</v>
      </c>
    </row>
    <row r="32" spans="1:5" s="457" customFormat="1" ht="23.25" customHeight="1">
      <c r="A32" s="461">
        <v>19</v>
      </c>
      <c r="B32" s="462" t="s">
        <v>886</v>
      </c>
      <c r="C32" s="461">
        <v>2</v>
      </c>
      <c r="D32" s="461">
        <v>9</v>
      </c>
      <c r="E32" s="461">
        <v>1562</v>
      </c>
    </row>
    <row r="33" spans="1:5" s="457" customFormat="1" ht="23.25" customHeight="1">
      <c r="A33" s="461">
        <v>20</v>
      </c>
      <c r="B33" s="462" t="s">
        <v>882</v>
      </c>
      <c r="C33" s="461">
        <v>2</v>
      </c>
      <c r="D33" s="461">
        <v>4</v>
      </c>
      <c r="E33" s="461">
        <v>531</v>
      </c>
    </row>
    <row r="34" spans="1:5" s="457" customFormat="1" ht="23.25" customHeight="1">
      <c r="A34" s="461">
        <v>21</v>
      </c>
      <c r="B34" s="462" t="s">
        <v>887</v>
      </c>
      <c r="C34" s="461">
        <v>1</v>
      </c>
      <c r="D34" s="461">
        <v>6</v>
      </c>
      <c r="E34" s="461">
        <v>470</v>
      </c>
    </row>
    <row r="35" spans="1:5" s="457" customFormat="1" ht="23.25" customHeight="1">
      <c r="A35" s="461">
        <v>22</v>
      </c>
      <c r="B35" s="462" t="s">
        <v>883</v>
      </c>
      <c r="C35" s="461">
        <v>0</v>
      </c>
      <c r="D35" s="461">
        <v>9</v>
      </c>
      <c r="E35" s="461">
        <v>1672</v>
      </c>
    </row>
    <row r="36" spans="1:5" s="457" customFormat="1" ht="18">
      <c r="A36" s="464" t="s">
        <v>15</v>
      </c>
      <c r="B36" s="462"/>
      <c r="C36" s="461">
        <f>SUM(C14:C35)</f>
        <v>32</v>
      </c>
      <c r="D36" s="461">
        <f>SUM(D14:D35)</f>
        <v>182</v>
      </c>
      <c r="E36" s="461">
        <f>SUM(E14:E35)</f>
        <v>28199</v>
      </c>
    </row>
    <row r="37" ht="12.75">
      <c r="E37" s="24"/>
    </row>
    <row r="38" ht="12.75">
      <c r="E38" s="9"/>
    </row>
    <row r="39" spans="1:5" ht="18">
      <c r="A39" s="562" t="s">
        <v>11</v>
      </c>
      <c r="E39" s="9"/>
    </row>
    <row r="40" ht="12.75">
      <c r="E40" s="9"/>
    </row>
    <row r="41" spans="4:6" s="457" customFormat="1" ht="22.5" customHeight="1">
      <c r="D41" s="877" t="s">
        <v>862</v>
      </c>
      <c r="E41" s="877"/>
      <c r="F41" s="395"/>
    </row>
    <row r="42" spans="4:5" s="457" customFormat="1" ht="24" customHeight="1">
      <c r="D42" s="887" t="s">
        <v>863</v>
      </c>
      <c r="E42" s="887"/>
    </row>
    <row r="43" spans="4:5" ht="12.75" customHeight="1">
      <c r="D43" s="1090"/>
      <c r="E43" s="1090"/>
    </row>
    <row r="44" spans="5:8" ht="12.75">
      <c r="E44" s="12"/>
      <c r="F44" s="984"/>
      <c r="G44" s="984"/>
      <c r="H44" s="984"/>
    </row>
  </sheetData>
  <sheetProtection/>
  <mergeCells count="11">
    <mergeCell ref="D42:E42"/>
    <mergeCell ref="D43:E43"/>
    <mergeCell ref="D41:E41"/>
    <mergeCell ref="A4:E4"/>
    <mergeCell ref="A5:E5"/>
    <mergeCell ref="A6:E6"/>
    <mergeCell ref="F44:H44"/>
    <mergeCell ref="C11:E11"/>
    <mergeCell ref="D10:E10"/>
    <mergeCell ref="B11:B12"/>
    <mergeCell ref="A11:A1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  <colBreaks count="1" manualBreakCount="1">
    <brk id="5" min="2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J17" sqref="J17"/>
    </sheetView>
  </sheetViews>
  <sheetFormatPr defaultColWidth="9.140625" defaultRowHeight="12.75"/>
  <sheetData>
    <row r="2" ht="12.75">
      <c r="B2" s="12"/>
    </row>
    <row r="4" spans="2:8" ht="12.75" customHeight="1">
      <c r="B4" s="837"/>
      <c r="C4" s="837"/>
      <c r="D4" s="837"/>
      <c r="E4" s="837"/>
      <c r="F4" s="837"/>
      <c r="G4" s="837"/>
      <c r="H4" s="837"/>
    </row>
    <row r="5" spans="2:8" ht="12.75" customHeight="1">
      <c r="B5" s="837"/>
      <c r="C5" s="837"/>
      <c r="D5" s="837"/>
      <c r="E5" s="837"/>
      <c r="F5" s="837"/>
      <c r="G5" s="837"/>
      <c r="H5" s="837"/>
    </row>
    <row r="6" spans="2:8" ht="12.75" customHeight="1">
      <c r="B6" s="837"/>
      <c r="C6" s="837"/>
      <c r="D6" s="837"/>
      <c r="E6" s="837"/>
      <c r="F6" s="837"/>
      <c r="G6" s="837"/>
      <c r="H6" s="837"/>
    </row>
    <row r="7" spans="2:8" ht="12.75" customHeight="1">
      <c r="B7" s="837"/>
      <c r="C7" s="837"/>
      <c r="D7" s="837"/>
      <c r="E7" s="837"/>
      <c r="F7" s="837"/>
      <c r="G7" s="837"/>
      <c r="H7" s="837"/>
    </row>
    <row r="8" spans="2:8" ht="12.75" customHeight="1">
      <c r="B8" s="837"/>
      <c r="C8" s="837"/>
      <c r="D8" s="837"/>
      <c r="E8" s="837"/>
      <c r="F8" s="837"/>
      <c r="G8" s="837"/>
      <c r="H8" s="837"/>
    </row>
    <row r="9" spans="2:8" ht="12.75" customHeight="1">
      <c r="B9" s="837"/>
      <c r="C9" s="837"/>
      <c r="D9" s="837"/>
      <c r="E9" s="837"/>
      <c r="F9" s="837"/>
      <c r="G9" s="837"/>
      <c r="H9" s="837"/>
    </row>
    <row r="10" spans="2:8" ht="12.75" customHeight="1">
      <c r="B10" s="837"/>
      <c r="C10" s="837"/>
      <c r="D10" s="837"/>
      <c r="E10" s="837"/>
      <c r="F10" s="837"/>
      <c r="G10" s="837"/>
      <c r="H10" s="837"/>
    </row>
    <row r="11" spans="2:8" ht="12.75" customHeight="1">
      <c r="B11" s="837"/>
      <c r="C11" s="837"/>
      <c r="D11" s="837"/>
      <c r="E11" s="837"/>
      <c r="F11" s="837"/>
      <c r="G11" s="837"/>
      <c r="H11" s="837"/>
    </row>
    <row r="12" spans="2:8" ht="12.75" customHeight="1">
      <c r="B12" s="837"/>
      <c r="C12" s="837"/>
      <c r="D12" s="837"/>
      <c r="E12" s="837"/>
      <c r="F12" s="837"/>
      <c r="G12" s="837"/>
      <c r="H12" s="837"/>
    </row>
    <row r="13" spans="2:8" ht="12.75" customHeight="1">
      <c r="B13" s="837"/>
      <c r="C13" s="837"/>
      <c r="D13" s="837"/>
      <c r="E13" s="837"/>
      <c r="F13" s="837"/>
      <c r="G13" s="837"/>
      <c r="H13" s="837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J43"/>
  <sheetViews>
    <sheetView view="pageBreakPreview" zoomScaleSheetLayoutView="100" zoomScalePageLayoutView="0" workbookViewId="0" topLeftCell="A1">
      <selection activeCell="A39" sqref="A39:IV39"/>
    </sheetView>
  </sheetViews>
  <sheetFormatPr defaultColWidth="9.140625" defaultRowHeight="12.75"/>
  <cols>
    <col min="1" max="1" width="8.28125" style="0" customWidth="1"/>
    <col min="2" max="2" width="22.00390625" style="80" customWidth="1"/>
    <col min="3" max="9" width="19.28125" style="0" customWidth="1"/>
  </cols>
  <sheetData>
    <row r="3" spans="8:9" ht="21">
      <c r="H3" s="1107" t="s">
        <v>654</v>
      </c>
      <c r="I3" s="1107"/>
    </row>
    <row r="4" spans="1:10" ht="19.5">
      <c r="A4" s="1110" t="s">
        <v>0</v>
      </c>
      <c r="B4" s="1110"/>
      <c r="C4" s="1110"/>
      <c r="D4" s="1110"/>
      <c r="E4" s="1110"/>
      <c r="F4" s="1110"/>
      <c r="G4" s="1110"/>
      <c r="H4" s="1110"/>
      <c r="I4" s="1110"/>
      <c r="J4" s="150"/>
    </row>
    <row r="5" spans="1:10" ht="22.5">
      <c r="A5" s="1111" t="s">
        <v>684</v>
      </c>
      <c r="B5" s="1111"/>
      <c r="C5" s="1111"/>
      <c r="D5" s="1111"/>
      <c r="E5" s="1111"/>
      <c r="F5" s="1111"/>
      <c r="G5" s="1111"/>
      <c r="H5" s="1111"/>
      <c r="I5" s="1111"/>
      <c r="J5" s="151"/>
    </row>
    <row r="6" spans="3:10" ht="21">
      <c r="C6" s="133"/>
      <c r="D6" s="133"/>
      <c r="E6" s="133"/>
      <c r="F6" s="133"/>
      <c r="G6" s="133"/>
      <c r="H6" s="133"/>
      <c r="I6" s="151"/>
      <c r="J6" s="151"/>
    </row>
    <row r="7" spans="3:8" ht="20.25" customHeight="1">
      <c r="C7" s="1108" t="s">
        <v>748</v>
      </c>
      <c r="D7" s="1108"/>
      <c r="E7" s="1108"/>
      <c r="F7" s="1108"/>
      <c r="G7" s="1108"/>
      <c r="H7" s="1108"/>
    </row>
    <row r="8" spans="1:9" ht="20.25" customHeight="1">
      <c r="A8" s="11" t="s">
        <v>861</v>
      </c>
      <c r="B8" s="269"/>
      <c r="C8" s="228"/>
      <c r="D8" s="153"/>
      <c r="E8" s="153"/>
      <c r="F8" s="153"/>
      <c r="G8" s="153"/>
      <c r="H8" s="1109"/>
      <c r="I8" s="1109"/>
    </row>
    <row r="9" spans="1:9" ht="15" customHeight="1">
      <c r="A9" s="1093" t="s">
        <v>70</v>
      </c>
      <c r="B9" s="1094" t="s">
        <v>33</v>
      </c>
      <c r="C9" s="1093" t="s">
        <v>395</v>
      </c>
      <c r="D9" s="1093" t="s">
        <v>374</v>
      </c>
      <c r="E9" s="1093" t="s">
        <v>373</v>
      </c>
      <c r="F9" s="1093"/>
      <c r="G9" s="1093"/>
      <c r="H9" s="1093" t="s">
        <v>860</v>
      </c>
      <c r="I9" s="1095" t="s">
        <v>399</v>
      </c>
    </row>
    <row r="10" spans="1:9" ht="12.75" customHeight="1">
      <c r="A10" s="1093"/>
      <c r="B10" s="1094"/>
      <c r="C10" s="1093"/>
      <c r="D10" s="1093"/>
      <c r="E10" s="1093" t="s">
        <v>396</v>
      </c>
      <c r="F10" s="1095" t="s">
        <v>397</v>
      </c>
      <c r="G10" s="1093" t="s">
        <v>398</v>
      </c>
      <c r="H10" s="1093"/>
      <c r="I10" s="1096"/>
    </row>
    <row r="11" spans="1:9" ht="20.25" customHeight="1">
      <c r="A11" s="1093"/>
      <c r="B11" s="1094"/>
      <c r="C11" s="1093"/>
      <c r="D11" s="1093"/>
      <c r="E11" s="1093"/>
      <c r="F11" s="1096"/>
      <c r="G11" s="1093"/>
      <c r="H11" s="1093"/>
      <c r="I11" s="1096"/>
    </row>
    <row r="12" spans="1:9" ht="63.75" customHeight="1">
      <c r="A12" s="1093"/>
      <c r="B12" s="1094"/>
      <c r="C12" s="1093"/>
      <c r="D12" s="1093"/>
      <c r="E12" s="1093"/>
      <c r="F12" s="1097"/>
      <c r="G12" s="1093"/>
      <c r="H12" s="1093"/>
      <c r="I12" s="1097"/>
    </row>
    <row r="13" spans="1:9" ht="15">
      <c r="A13" s="154">
        <v>1</v>
      </c>
      <c r="B13" s="330">
        <v>2</v>
      </c>
      <c r="C13" s="155">
        <v>3</v>
      </c>
      <c r="D13" s="154">
        <v>4</v>
      </c>
      <c r="E13" s="154">
        <v>5</v>
      </c>
      <c r="F13" s="155">
        <v>6</v>
      </c>
      <c r="G13" s="154">
        <v>7</v>
      </c>
      <c r="H13" s="154">
        <v>8</v>
      </c>
      <c r="I13" s="155">
        <v>9</v>
      </c>
    </row>
    <row r="14" spans="1:9" ht="15">
      <c r="A14" s="184">
        <v>1</v>
      </c>
      <c r="B14" s="280" t="s">
        <v>866</v>
      </c>
      <c r="C14" s="1098" t="s">
        <v>889</v>
      </c>
      <c r="D14" s="1099"/>
      <c r="E14" s="1099"/>
      <c r="F14" s="1099"/>
      <c r="G14" s="1099"/>
      <c r="H14" s="1099"/>
      <c r="I14" s="1100"/>
    </row>
    <row r="15" spans="1:9" ht="15">
      <c r="A15" s="184">
        <v>2</v>
      </c>
      <c r="B15" s="280" t="s">
        <v>884</v>
      </c>
      <c r="C15" s="1101"/>
      <c r="D15" s="1102"/>
      <c r="E15" s="1102"/>
      <c r="F15" s="1102"/>
      <c r="G15" s="1102"/>
      <c r="H15" s="1102"/>
      <c r="I15" s="1103"/>
    </row>
    <row r="16" spans="1:9" ht="15">
      <c r="A16" s="184">
        <v>3</v>
      </c>
      <c r="B16" s="280" t="s">
        <v>867</v>
      </c>
      <c r="C16" s="1101"/>
      <c r="D16" s="1102"/>
      <c r="E16" s="1102"/>
      <c r="F16" s="1102"/>
      <c r="G16" s="1102"/>
      <c r="H16" s="1102"/>
      <c r="I16" s="1103"/>
    </row>
    <row r="17" spans="1:9" ht="15">
      <c r="A17" s="184">
        <v>4</v>
      </c>
      <c r="B17" s="280" t="s">
        <v>868</v>
      </c>
      <c r="C17" s="1101"/>
      <c r="D17" s="1102"/>
      <c r="E17" s="1102"/>
      <c r="F17" s="1102"/>
      <c r="G17" s="1102"/>
      <c r="H17" s="1102"/>
      <c r="I17" s="1103"/>
    </row>
    <row r="18" spans="1:9" ht="15">
      <c r="A18" s="184">
        <v>5</v>
      </c>
      <c r="B18" s="280" t="s">
        <v>869</v>
      </c>
      <c r="C18" s="1101"/>
      <c r="D18" s="1102"/>
      <c r="E18" s="1102"/>
      <c r="F18" s="1102"/>
      <c r="G18" s="1102"/>
      <c r="H18" s="1102"/>
      <c r="I18" s="1103"/>
    </row>
    <row r="19" spans="1:9" ht="15">
      <c r="A19" s="184">
        <v>6</v>
      </c>
      <c r="B19" s="280" t="s">
        <v>870</v>
      </c>
      <c r="C19" s="1101"/>
      <c r="D19" s="1102"/>
      <c r="E19" s="1102"/>
      <c r="F19" s="1102"/>
      <c r="G19" s="1102"/>
      <c r="H19" s="1102"/>
      <c r="I19" s="1103"/>
    </row>
    <row r="20" spans="1:9" ht="15">
      <c r="A20" s="184">
        <v>7</v>
      </c>
      <c r="B20" s="280" t="s">
        <v>871</v>
      </c>
      <c r="C20" s="1101"/>
      <c r="D20" s="1102"/>
      <c r="E20" s="1102"/>
      <c r="F20" s="1102"/>
      <c r="G20" s="1102"/>
      <c r="H20" s="1102"/>
      <c r="I20" s="1103"/>
    </row>
    <row r="21" spans="1:9" ht="15">
      <c r="A21" s="184">
        <v>8</v>
      </c>
      <c r="B21" s="280" t="s">
        <v>872</v>
      </c>
      <c r="C21" s="1101"/>
      <c r="D21" s="1102"/>
      <c r="E21" s="1102"/>
      <c r="F21" s="1102"/>
      <c r="G21" s="1102"/>
      <c r="H21" s="1102"/>
      <c r="I21" s="1103"/>
    </row>
    <row r="22" spans="1:9" ht="15">
      <c r="A22" s="184">
        <v>9</v>
      </c>
      <c r="B22" s="280" t="s">
        <v>873</v>
      </c>
      <c r="C22" s="1101"/>
      <c r="D22" s="1102"/>
      <c r="E22" s="1102"/>
      <c r="F22" s="1102"/>
      <c r="G22" s="1102"/>
      <c r="H22" s="1102"/>
      <c r="I22" s="1103"/>
    </row>
    <row r="23" spans="1:9" ht="15">
      <c r="A23" s="184">
        <v>10</v>
      </c>
      <c r="B23" s="280" t="s">
        <v>874</v>
      </c>
      <c r="C23" s="1101"/>
      <c r="D23" s="1102"/>
      <c r="E23" s="1102"/>
      <c r="F23" s="1102"/>
      <c r="G23" s="1102"/>
      <c r="H23" s="1102"/>
      <c r="I23" s="1103"/>
    </row>
    <row r="24" spans="1:9" ht="15">
      <c r="A24" s="184">
        <v>11</v>
      </c>
      <c r="B24" s="280" t="s">
        <v>875</v>
      </c>
      <c r="C24" s="1101"/>
      <c r="D24" s="1102"/>
      <c r="E24" s="1102"/>
      <c r="F24" s="1102"/>
      <c r="G24" s="1102"/>
      <c r="H24" s="1102"/>
      <c r="I24" s="1103"/>
    </row>
    <row r="25" spans="1:9" ht="15">
      <c r="A25" s="184">
        <v>12</v>
      </c>
      <c r="B25" s="280" t="s">
        <v>876</v>
      </c>
      <c r="C25" s="1101"/>
      <c r="D25" s="1102"/>
      <c r="E25" s="1102"/>
      <c r="F25" s="1102"/>
      <c r="G25" s="1102"/>
      <c r="H25" s="1102"/>
      <c r="I25" s="1103"/>
    </row>
    <row r="26" spans="1:9" ht="15">
      <c r="A26" s="184">
        <v>13</v>
      </c>
      <c r="B26" s="280" t="s">
        <v>877</v>
      </c>
      <c r="C26" s="1101"/>
      <c r="D26" s="1102"/>
      <c r="E26" s="1102"/>
      <c r="F26" s="1102"/>
      <c r="G26" s="1102"/>
      <c r="H26" s="1102"/>
      <c r="I26" s="1103"/>
    </row>
    <row r="27" spans="1:9" ht="15">
      <c r="A27" s="184">
        <v>14</v>
      </c>
      <c r="B27" s="280" t="s">
        <v>878</v>
      </c>
      <c r="C27" s="1101"/>
      <c r="D27" s="1102"/>
      <c r="E27" s="1102"/>
      <c r="F27" s="1102"/>
      <c r="G27" s="1102"/>
      <c r="H27" s="1102"/>
      <c r="I27" s="1103"/>
    </row>
    <row r="28" spans="1:9" ht="15">
      <c r="A28" s="184">
        <v>15</v>
      </c>
      <c r="B28" s="280" t="s">
        <v>879</v>
      </c>
      <c r="C28" s="1101"/>
      <c r="D28" s="1102"/>
      <c r="E28" s="1102"/>
      <c r="F28" s="1102"/>
      <c r="G28" s="1102"/>
      <c r="H28" s="1102"/>
      <c r="I28" s="1103"/>
    </row>
    <row r="29" spans="1:9" ht="15">
      <c r="A29" s="184">
        <v>16</v>
      </c>
      <c r="B29" s="280" t="s">
        <v>885</v>
      </c>
      <c r="C29" s="1101"/>
      <c r="D29" s="1102"/>
      <c r="E29" s="1102"/>
      <c r="F29" s="1102"/>
      <c r="G29" s="1102"/>
      <c r="H29" s="1102"/>
      <c r="I29" s="1103"/>
    </row>
    <row r="30" spans="1:9" ht="15">
      <c r="A30" s="184">
        <v>17</v>
      </c>
      <c r="B30" s="280" t="s">
        <v>880</v>
      </c>
      <c r="C30" s="1101"/>
      <c r="D30" s="1102"/>
      <c r="E30" s="1102"/>
      <c r="F30" s="1102"/>
      <c r="G30" s="1102"/>
      <c r="H30" s="1102"/>
      <c r="I30" s="1103"/>
    </row>
    <row r="31" spans="1:9" ht="15">
      <c r="A31" s="184">
        <v>18</v>
      </c>
      <c r="B31" s="280" t="s">
        <v>881</v>
      </c>
      <c r="C31" s="1101"/>
      <c r="D31" s="1102"/>
      <c r="E31" s="1102"/>
      <c r="F31" s="1102"/>
      <c r="G31" s="1102"/>
      <c r="H31" s="1102"/>
      <c r="I31" s="1103"/>
    </row>
    <row r="32" spans="1:9" ht="15">
      <c r="A32" s="184">
        <v>19</v>
      </c>
      <c r="B32" s="280" t="s">
        <v>886</v>
      </c>
      <c r="C32" s="1101"/>
      <c r="D32" s="1102"/>
      <c r="E32" s="1102"/>
      <c r="F32" s="1102"/>
      <c r="G32" s="1102"/>
      <c r="H32" s="1102"/>
      <c r="I32" s="1103"/>
    </row>
    <row r="33" spans="1:9" ht="15">
      <c r="A33" s="184">
        <v>20</v>
      </c>
      <c r="B33" s="280" t="s">
        <v>882</v>
      </c>
      <c r="C33" s="1101"/>
      <c r="D33" s="1102"/>
      <c r="E33" s="1102"/>
      <c r="F33" s="1102"/>
      <c r="G33" s="1102"/>
      <c r="H33" s="1102"/>
      <c r="I33" s="1103"/>
    </row>
    <row r="34" spans="1:9" ht="15">
      <c r="A34" s="184">
        <v>21</v>
      </c>
      <c r="B34" s="280" t="s">
        <v>887</v>
      </c>
      <c r="C34" s="1101"/>
      <c r="D34" s="1102"/>
      <c r="E34" s="1102"/>
      <c r="F34" s="1102"/>
      <c r="G34" s="1102"/>
      <c r="H34" s="1102"/>
      <c r="I34" s="1103"/>
    </row>
    <row r="35" spans="1:9" ht="15">
      <c r="A35" s="184">
        <v>22</v>
      </c>
      <c r="B35" s="280" t="s">
        <v>883</v>
      </c>
      <c r="C35" s="1101"/>
      <c r="D35" s="1102"/>
      <c r="E35" s="1102"/>
      <c r="F35" s="1102"/>
      <c r="G35" s="1102"/>
      <c r="H35" s="1102"/>
      <c r="I35" s="1103"/>
    </row>
    <row r="36" spans="1:9" ht="12.75">
      <c r="A36" s="23" t="s">
        <v>15</v>
      </c>
      <c r="B36" s="281"/>
      <c r="C36" s="1104"/>
      <c r="D36" s="1105"/>
      <c r="E36" s="1105"/>
      <c r="F36" s="1105"/>
      <c r="G36" s="1105"/>
      <c r="H36" s="1105"/>
      <c r="I36" s="1106"/>
    </row>
    <row r="38" spans="1:7" ht="18">
      <c r="A38" s="466" t="s">
        <v>11</v>
      </c>
      <c r="B38" s="318"/>
      <c r="C38" s="138"/>
      <c r="D38" s="138"/>
      <c r="G38" s="139"/>
    </row>
    <row r="39" spans="1:7" ht="18">
      <c r="A39" s="466"/>
      <c r="B39" s="318"/>
      <c r="C39" s="138"/>
      <c r="D39" s="138"/>
      <c r="G39" s="139"/>
    </row>
    <row r="40" spans="1:7" ht="18">
      <c r="A40" s="466"/>
      <c r="B40" s="318"/>
      <c r="C40" s="138"/>
      <c r="D40" s="138"/>
      <c r="G40" s="139"/>
    </row>
    <row r="41" spans="1:9" s="457" customFormat="1" ht="18.75" customHeight="1">
      <c r="A41" s="466"/>
      <c r="B41" s="563"/>
      <c r="C41" s="466"/>
      <c r="D41" s="466"/>
      <c r="F41" s="564"/>
      <c r="G41" s="966" t="s">
        <v>862</v>
      </c>
      <c r="H41" s="966"/>
      <c r="I41" s="966"/>
    </row>
    <row r="42" spans="1:9" s="457" customFormat="1" ht="18.75" customHeight="1">
      <c r="A42" s="466"/>
      <c r="B42" s="563"/>
      <c r="C42" s="466"/>
      <c r="D42" s="466"/>
      <c r="F42" s="564"/>
      <c r="G42" s="966" t="s">
        <v>863</v>
      </c>
      <c r="H42" s="966"/>
      <c r="I42" s="966"/>
    </row>
    <row r="43" spans="2:7" s="457" customFormat="1" ht="18.75" customHeight="1">
      <c r="B43" s="515"/>
      <c r="C43" s="466"/>
      <c r="D43" s="466"/>
      <c r="G43" s="467"/>
    </row>
  </sheetData>
  <sheetProtection/>
  <mergeCells count="18">
    <mergeCell ref="C14:I36"/>
    <mergeCell ref="G41:I41"/>
    <mergeCell ref="G42:I42"/>
    <mergeCell ref="H3:I3"/>
    <mergeCell ref="C7:H7"/>
    <mergeCell ref="D9:D12"/>
    <mergeCell ref="H8:I8"/>
    <mergeCell ref="I9:I12"/>
    <mergeCell ref="A4:I4"/>
    <mergeCell ref="A5:I5"/>
    <mergeCell ref="E10:E12"/>
    <mergeCell ref="A9:A12"/>
    <mergeCell ref="G10:G12"/>
    <mergeCell ref="H9:H12"/>
    <mergeCell ref="B9:B12"/>
    <mergeCell ref="C9:C12"/>
    <mergeCell ref="E9:G9"/>
    <mergeCell ref="F10:F12"/>
  </mergeCells>
  <printOptions horizont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J22"/>
  <sheetViews>
    <sheetView view="pageBreakPreview" zoomScale="85" zoomScaleSheetLayoutView="85" zoomScalePageLayoutView="0" workbookViewId="0" topLeftCell="A13">
      <selection activeCell="A19" sqref="A19"/>
    </sheetView>
  </sheetViews>
  <sheetFormatPr defaultColWidth="9.140625" defaultRowHeight="12.75"/>
  <cols>
    <col min="1" max="1" width="3.8515625" style="0" customWidth="1"/>
    <col min="2" max="2" width="25.28125" style="0" customWidth="1"/>
    <col min="3" max="3" width="9.28125" style="122" customWidth="1"/>
    <col min="4" max="7" width="15.57421875" style="122" customWidth="1"/>
    <col min="8" max="8" width="24.00390625" style="122" customWidth="1"/>
    <col min="9" max="9" width="26.28125" style="122" customWidth="1"/>
    <col min="10" max="10" width="12.7109375" style="122" customWidth="1"/>
  </cols>
  <sheetData>
    <row r="3" spans="1:10" ht="21">
      <c r="A3" s="962" t="s">
        <v>1006</v>
      </c>
      <c r="B3" s="962"/>
      <c r="C3" s="962"/>
      <c r="D3" s="962"/>
      <c r="E3" s="962"/>
      <c r="F3" s="962"/>
      <c r="G3" s="962"/>
      <c r="H3" s="962"/>
      <c r="I3" s="1107" t="s">
        <v>535</v>
      </c>
      <c r="J3" s="1107"/>
    </row>
    <row r="4" spans="1:10" ht="21">
      <c r="A4" s="1113" t="s">
        <v>684</v>
      </c>
      <c r="B4" s="1113"/>
      <c r="C4" s="1113"/>
      <c r="D4" s="1113"/>
      <c r="E4" s="1113"/>
      <c r="F4" s="1113"/>
      <c r="G4" s="1113"/>
      <c r="H4" s="1113"/>
      <c r="I4" s="1113"/>
      <c r="J4" s="1113"/>
    </row>
    <row r="5" spans="1:9" ht="15">
      <c r="A5" s="134"/>
      <c r="B5" s="134"/>
      <c r="C5" s="319"/>
      <c r="D5" s="319"/>
      <c r="E5" s="319"/>
      <c r="F5" s="319"/>
      <c r="G5" s="319"/>
      <c r="H5" s="319"/>
      <c r="I5" s="319"/>
    </row>
    <row r="6" spans="1:9" ht="18">
      <c r="A6" s="962" t="s">
        <v>534</v>
      </c>
      <c r="B6" s="962"/>
      <c r="C6" s="962"/>
      <c r="D6" s="962"/>
      <c r="E6" s="962"/>
      <c r="F6" s="962"/>
      <c r="G6" s="962"/>
      <c r="H6" s="962"/>
      <c r="I6" s="962"/>
    </row>
    <row r="8" spans="1:10" ht="18">
      <c r="A8" s="225" t="s">
        <v>861</v>
      </c>
      <c r="B8" s="225"/>
      <c r="C8" s="573"/>
      <c r="D8" s="573"/>
      <c r="E8" s="573"/>
      <c r="F8" s="573"/>
      <c r="G8" s="573"/>
      <c r="H8" s="573"/>
      <c r="I8" s="1112" t="s">
        <v>762</v>
      </c>
      <c r="J8" s="1112"/>
    </row>
    <row r="9" spans="1:10" s="506" customFormat="1" ht="25.5" customHeight="1">
      <c r="A9" s="1114" t="s">
        <v>2</v>
      </c>
      <c r="B9" s="1114" t="s">
        <v>375</v>
      </c>
      <c r="C9" s="983" t="s">
        <v>376</v>
      </c>
      <c r="D9" s="983"/>
      <c r="E9" s="983"/>
      <c r="F9" s="1115" t="s">
        <v>379</v>
      </c>
      <c r="G9" s="1116"/>
      <c r="H9" s="1116"/>
      <c r="I9" s="1117"/>
      <c r="J9" s="1118" t="s">
        <v>383</v>
      </c>
    </row>
    <row r="10" spans="1:10" s="506" customFormat="1" ht="84.75" customHeight="1">
      <c r="A10" s="1114"/>
      <c r="B10" s="1114"/>
      <c r="C10" s="505" t="s">
        <v>96</v>
      </c>
      <c r="D10" s="505" t="s">
        <v>377</v>
      </c>
      <c r="E10" s="505" t="s">
        <v>378</v>
      </c>
      <c r="F10" s="565" t="s">
        <v>380</v>
      </c>
      <c r="G10" s="565" t="s">
        <v>381</v>
      </c>
      <c r="H10" s="565" t="s">
        <v>382</v>
      </c>
      <c r="I10" s="565" t="s">
        <v>43</v>
      </c>
      <c r="J10" s="1119"/>
    </row>
    <row r="11" spans="1:10" s="506" customFormat="1" ht="18">
      <c r="A11" s="566" t="s">
        <v>252</v>
      </c>
      <c r="B11" s="566" t="s">
        <v>253</v>
      </c>
      <c r="C11" s="566" t="s">
        <v>254</v>
      </c>
      <c r="D11" s="566" t="s">
        <v>255</v>
      </c>
      <c r="E11" s="566" t="s">
        <v>256</v>
      </c>
      <c r="F11" s="566" t="s">
        <v>259</v>
      </c>
      <c r="G11" s="566" t="s">
        <v>277</v>
      </c>
      <c r="H11" s="566" t="s">
        <v>278</v>
      </c>
      <c r="I11" s="566" t="s">
        <v>279</v>
      </c>
      <c r="J11" s="566" t="s">
        <v>307</v>
      </c>
    </row>
    <row r="12" spans="1:10" s="506" customFormat="1" ht="32.25" customHeight="1">
      <c r="A12" s="567">
        <v>1</v>
      </c>
      <c r="B12" s="568">
        <v>4</v>
      </c>
      <c r="C12" s="576"/>
      <c r="D12" s="572" t="s">
        <v>868</v>
      </c>
      <c r="E12" s="568">
        <v>151</v>
      </c>
      <c r="F12" s="568">
        <v>4</v>
      </c>
      <c r="G12" s="568">
        <v>4</v>
      </c>
      <c r="H12" s="574" t="s">
        <v>1007</v>
      </c>
      <c r="I12" s="568"/>
      <c r="J12" s="568"/>
    </row>
    <row r="13" spans="1:10" s="506" customFormat="1" ht="32.25" customHeight="1">
      <c r="A13" s="567">
        <v>2</v>
      </c>
      <c r="B13" s="568">
        <v>11</v>
      </c>
      <c r="C13" s="577"/>
      <c r="D13" s="572" t="s">
        <v>871</v>
      </c>
      <c r="E13" s="568">
        <v>200</v>
      </c>
      <c r="F13" s="568">
        <v>50</v>
      </c>
      <c r="G13" s="568"/>
      <c r="H13" s="568" t="s">
        <v>962</v>
      </c>
      <c r="I13" s="568">
        <v>10</v>
      </c>
      <c r="J13" s="568"/>
    </row>
    <row r="14" spans="1:10" s="571" customFormat="1" ht="137.25" customHeight="1">
      <c r="A14" s="569">
        <v>3</v>
      </c>
      <c r="B14" s="570">
        <v>5</v>
      </c>
      <c r="C14" s="578"/>
      <c r="D14" s="579" t="s">
        <v>875</v>
      </c>
      <c r="E14" s="570">
        <v>4</v>
      </c>
      <c r="F14" s="570"/>
      <c r="G14" s="570"/>
      <c r="H14" s="570" t="s">
        <v>963</v>
      </c>
      <c r="I14" s="570" t="s">
        <v>964</v>
      </c>
      <c r="J14" s="570">
        <v>2000</v>
      </c>
    </row>
    <row r="15" spans="1:10" s="506" customFormat="1" ht="27" customHeight="1">
      <c r="A15" s="567">
        <v>4</v>
      </c>
      <c r="B15" s="568">
        <v>13</v>
      </c>
      <c r="C15" s="577"/>
      <c r="D15" s="572" t="s">
        <v>881</v>
      </c>
      <c r="E15" s="568">
        <v>1369</v>
      </c>
      <c r="F15" s="568">
        <v>0</v>
      </c>
      <c r="G15" s="568">
        <v>1369</v>
      </c>
      <c r="H15" s="568">
        <v>0</v>
      </c>
      <c r="I15" s="568">
        <v>0</v>
      </c>
      <c r="J15" s="568"/>
    </row>
    <row r="16" spans="1:10" s="506" customFormat="1" ht="27" customHeight="1">
      <c r="A16" s="531" t="s">
        <v>15</v>
      </c>
      <c r="B16" s="572">
        <f aca="true" t="shared" si="0" ref="B16:J16">SUM(B12:B15)</f>
        <v>33</v>
      </c>
      <c r="C16" s="572">
        <f t="shared" si="0"/>
        <v>0</v>
      </c>
      <c r="D16" s="572">
        <f t="shared" si="0"/>
        <v>0</v>
      </c>
      <c r="E16" s="572">
        <f t="shared" si="0"/>
        <v>1724</v>
      </c>
      <c r="F16" s="572">
        <f t="shared" si="0"/>
        <v>54</v>
      </c>
      <c r="G16" s="572">
        <f t="shared" si="0"/>
        <v>1373</v>
      </c>
      <c r="H16" s="572">
        <f t="shared" si="0"/>
        <v>0</v>
      </c>
      <c r="I16" s="572">
        <f t="shared" si="0"/>
        <v>10</v>
      </c>
      <c r="J16" s="572">
        <f t="shared" si="0"/>
        <v>2000</v>
      </c>
    </row>
    <row r="19" ht="18">
      <c r="A19" s="466" t="s">
        <v>145</v>
      </c>
    </row>
    <row r="21" spans="2:10" s="457" customFormat="1" ht="18">
      <c r="B21" s="466"/>
      <c r="C21" s="467"/>
      <c r="D21" s="467"/>
      <c r="E21" s="456"/>
      <c r="F21" s="456"/>
      <c r="G21" s="456"/>
      <c r="H21" s="456"/>
      <c r="I21" s="966" t="s">
        <v>862</v>
      </c>
      <c r="J21" s="966"/>
    </row>
    <row r="22" spans="1:10" s="457" customFormat="1" ht="18">
      <c r="A22" s="466"/>
      <c r="B22" s="466"/>
      <c r="C22" s="467"/>
      <c r="D22" s="467"/>
      <c r="E22" s="456"/>
      <c r="F22" s="456"/>
      <c r="G22" s="456"/>
      <c r="H22" s="456"/>
      <c r="I22" s="966" t="s">
        <v>863</v>
      </c>
      <c r="J22" s="966"/>
    </row>
  </sheetData>
  <sheetProtection/>
  <mergeCells count="12">
    <mergeCell ref="J9:J10"/>
    <mergeCell ref="I21:J21"/>
    <mergeCell ref="I3:J3"/>
    <mergeCell ref="I8:J8"/>
    <mergeCell ref="A3:H3"/>
    <mergeCell ref="A4:J4"/>
    <mergeCell ref="A6:I6"/>
    <mergeCell ref="I22:J22"/>
    <mergeCell ref="A9:A10"/>
    <mergeCell ref="B9:B10"/>
    <mergeCell ref="C9:E9"/>
    <mergeCell ref="F9:I9"/>
  </mergeCells>
  <printOptions horizontalCentered="1"/>
  <pageMargins left="0.64" right="0.45" top="0.46" bottom="0" header="0.22" footer="0.31496062992125984"/>
  <pageSetup fitToHeight="1" fitToWidth="1" horizontalDpi="600" verticalDpi="600" orientation="landscape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G36"/>
  <sheetViews>
    <sheetView view="pageBreakPreview" zoomScale="96" zoomScaleSheetLayoutView="96" zoomScalePageLayoutView="0" workbookViewId="0" topLeftCell="A19">
      <selection activeCell="A32" sqref="A32"/>
    </sheetView>
  </sheetViews>
  <sheetFormatPr defaultColWidth="9.140625" defaultRowHeight="12.75"/>
  <cols>
    <col min="1" max="1" width="8.57421875" style="138" customWidth="1"/>
    <col min="2" max="2" width="48.00390625" style="138" bestFit="1" customWidth="1"/>
    <col min="3" max="6" width="24.421875" style="140" customWidth="1"/>
    <col min="7" max="7" width="20.140625" style="138" customWidth="1"/>
    <col min="8" max="16384" width="9.140625" style="138" customWidth="1"/>
  </cols>
  <sheetData>
    <row r="3" ht="12.75">
      <c r="G3" s="147"/>
    </row>
    <row r="4" spans="1:7" s="141" customFormat="1" ht="21" customHeight="1">
      <c r="A4" s="226"/>
      <c r="B4" s="226"/>
      <c r="C4" s="305" t="s">
        <v>0</v>
      </c>
      <c r="D4" s="305"/>
      <c r="E4" s="305"/>
      <c r="F4" s="305"/>
      <c r="G4" s="320" t="s">
        <v>537</v>
      </c>
    </row>
    <row r="5" spans="1:7" s="141" customFormat="1" ht="20.25" customHeight="1">
      <c r="A5" s="1039" t="s">
        <v>684</v>
      </c>
      <c r="B5" s="1039"/>
      <c r="C5" s="1039"/>
      <c r="D5" s="1039"/>
      <c r="E5" s="1039"/>
      <c r="F5" s="1039"/>
      <c r="G5" s="1039"/>
    </row>
    <row r="6" spans="1:7" s="141" customFormat="1" ht="15.75">
      <c r="A6" s="1120" t="s">
        <v>536</v>
      </c>
      <c r="B6" s="1120"/>
      <c r="C6" s="1120"/>
      <c r="D6" s="1120"/>
      <c r="E6" s="1120"/>
      <c r="F6" s="1120"/>
      <c r="G6" s="1120"/>
    </row>
    <row r="8" spans="1:6" ht="15.75">
      <c r="A8" s="226" t="s">
        <v>861</v>
      </c>
      <c r="B8" s="148"/>
      <c r="C8" s="321"/>
      <c r="D8" s="321"/>
      <c r="E8" s="321"/>
      <c r="F8" s="321"/>
    </row>
    <row r="9" spans="1:7" s="144" customFormat="1" ht="12.75">
      <c r="A9" s="138"/>
      <c r="B9" s="138"/>
      <c r="C9" s="140"/>
      <c r="D9" s="140"/>
      <c r="E9" s="140"/>
      <c r="F9" s="140"/>
      <c r="G9" s="95"/>
    </row>
    <row r="10" spans="1:7" s="588" customFormat="1" ht="39.75" customHeight="1">
      <c r="A10" s="1121" t="s">
        <v>271</v>
      </c>
      <c r="B10" s="1121" t="s">
        <v>272</v>
      </c>
      <c r="C10" s="1126" t="s">
        <v>273</v>
      </c>
      <c r="D10" s="1127"/>
      <c r="E10" s="1127"/>
      <c r="F10" s="1128"/>
      <c r="G10" s="1121" t="s">
        <v>74</v>
      </c>
    </row>
    <row r="11" spans="1:7" s="588" customFormat="1" ht="18">
      <c r="A11" s="1122"/>
      <c r="B11" s="1122"/>
      <c r="C11" s="589" t="s">
        <v>274</v>
      </c>
      <c r="D11" s="589" t="s">
        <v>275</v>
      </c>
      <c r="E11" s="589" t="s">
        <v>276</v>
      </c>
      <c r="F11" s="589" t="s">
        <v>15</v>
      </c>
      <c r="G11" s="1122"/>
    </row>
    <row r="12" spans="1:7" s="588" customFormat="1" ht="18.75">
      <c r="A12" s="590" t="s">
        <v>252</v>
      </c>
      <c r="B12" s="590" t="s">
        <v>253</v>
      </c>
      <c r="C12" s="590" t="s">
        <v>254</v>
      </c>
      <c r="D12" s="590" t="s">
        <v>255</v>
      </c>
      <c r="E12" s="590" t="s">
        <v>256</v>
      </c>
      <c r="F12" s="590" t="s">
        <v>257</v>
      </c>
      <c r="G12" s="590" t="s">
        <v>258</v>
      </c>
    </row>
    <row r="13" spans="1:7" s="592" customFormat="1" ht="24" customHeight="1">
      <c r="A13" s="591" t="s">
        <v>25</v>
      </c>
      <c r="B13" s="1123" t="s">
        <v>280</v>
      </c>
      <c r="C13" s="1124"/>
      <c r="D13" s="1124"/>
      <c r="E13" s="1124"/>
      <c r="F13" s="1124"/>
      <c r="G13" s="1125"/>
    </row>
    <row r="14" spans="1:7" s="594" customFormat="1" ht="24" customHeight="1">
      <c r="A14" s="593"/>
      <c r="B14" s="593" t="s">
        <v>900</v>
      </c>
      <c r="C14" s="591">
        <v>1</v>
      </c>
      <c r="D14" s="591">
        <v>0</v>
      </c>
      <c r="E14" s="591">
        <v>0</v>
      </c>
      <c r="F14" s="591">
        <v>1</v>
      </c>
      <c r="G14" s="593"/>
    </row>
    <row r="15" spans="1:7" s="466" customFormat="1" ht="24" customHeight="1">
      <c r="A15" s="595"/>
      <c r="B15" s="596">
        <v>2</v>
      </c>
      <c r="C15" s="603"/>
      <c r="D15" s="603"/>
      <c r="E15" s="603"/>
      <c r="F15" s="603"/>
      <c r="G15" s="595"/>
    </row>
    <row r="16" spans="1:7" s="466" customFormat="1" ht="24" customHeight="1">
      <c r="A16" s="597"/>
      <c r="B16" s="596">
        <v>3</v>
      </c>
      <c r="C16" s="603"/>
      <c r="D16" s="602"/>
      <c r="E16" s="602"/>
      <c r="F16" s="602"/>
      <c r="G16" s="595"/>
    </row>
    <row r="17" spans="1:7" s="599" customFormat="1" ht="24" customHeight="1">
      <c r="A17" s="595"/>
      <c r="B17" s="596">
        <v>4</v>
      </c>
      <c r="C17" s="603"/>
      <c r="D17" s="603"/>
      <c r="E17" s="603"/>
      <c r="F17" s="603"/>
      <c r="G17" s="598"/>
    </row>
    <row r="18" spans="1:7" s="599" customFormat="1" ht="18">
      <c r="A18" s="595"/>
      <c r="B18" s="596"/>
      <c r="C18" s="603"/>
      <c r="D18" s="603"/>
      <c r="E18" s="603"/>
      <c r="F18" s="603"/>
      <c r="G18" s="598"/>
    </row>
    <row r="19" spans="1:7" s="599" customFormat="1" ht="18">
      <c r="A19" s="595"/>
      <c r="B19" s="596"/>
      <c r="C19" s="603"/>
      <c r="D19" s="603"/>
      <c r="E19" s="603"/>
      <c r="F19" s="603"/>
      <c r="G19" s="598"/>
    </row>
    <row r="20" spans="1:7" s="599" customFormat="1" ht="21.75" customHeight="1">
      <c r="A20" s="591" t="s">
        <v>29</v>
      </c>
      <c r="B20" s="1123" t="s">
        <v>447</v>
      </c>
      <c r="C20" s="1124"/>
      <c r="D20" s="1124"/>
      <c r="E20" s="1124"/>
      <c r="F20" s="1124"/>
      <c r="G20" s="1125"/>
    </row>
    <row r="21" spans="1:7" s="599" customFormat="1" ht="24" customHeight="1">
      <c r="A21" s="600"/>
      <c r="B21" s="593" t="s">
        <v>901</v>
      </c>
      <c r="C21" s="601">
        <v>1</v>
      </c>
      <c r="D21" s="601">
        <v>0</v>
      </c>
      <c r="E21" s="601">
        <v>0</v>
      </c>
      <c r="F21" s="601">
        <v>1</v>
      </c>
      <c r="G21" s="602"/>
    </row>
    <row r="22" spans="1:7" s="466" customFormat="1" ht="24" customHeight="1">
      <c r="A22" s="595"/>
      <c r="B22" s="596" t="s">
        <v>902</v>
      </c>
      <c r="C22" s="603" t="s">
        <v>910</v>
      </c>
      <c r="D22" s="603">
        <v>0</v>
      </c>
      <c r="E22" s="603">
        <v>0</v>
      </c>
      <c r="F22" s="603">
        <v>0</v>
      </c>
      <c r="G22" s="603"/>
    </row>
    <row r="23" spans="1:7" s="466" customFormat="1" ht="24" customHeight="1">
      <c r="A23" s="595"/>
      <c r="B23" s="596" t="s">
        <v>903</v>
      </c>
      <c r="C23" s="603" t="s">
        <v>910</v>
      </c>
      <c r="D23" s="603">
        <v>0</v>
      </c>
      <c r="E23" s="603">
        <v>0</v>
      </c>
      <c r="F23" s="603">
        <v>0</v>
      </c>
      <c r="G23" s="603"/>
    </row>
    <row r="24" spans="1:7" s="466" customFormat="1" ht="24" customHeight="1">
      <c r="A24" s="595"/>
      <c r="B24" s="596" t="s">
        <v>904</v>
      </c>
      <c r="C24" s="603" t="s">
        <v>910</v>
      </c>
      <c r="D24" s="603">
        <v>0</v>
      </c>
      <c r="E24" s="603">
        <v>0</v>
      </c>
      <c r="F24" s="603">
        <v>0</v>
      </c>
      <c r="G24" s="603"/>
    </row>
    <row r="25" spans="1:7" s="466" customFormat="1" ht="24" customHeight="1">
      <c r="A25" s="595"/>
      <c r="B25" s="596" t="s">
        <v>905</v>
      </c>
      <c r="C25" s="603" t="s">
        <v>910</v>
      </c>
      <c r="D25" s="603">
        <v>0</v>
      </c>
      <c r="E25" s="603">
        <v>0</v>
      </c>
      <c r="F25" s="603">
        <v>0</v>
      </c>
      <c r="G25" s="603"/>
    </row>
    <row r="26" spans="1:7" s="466" customFormat="1" ht="24" customHeight="1">
      <c r="A26" s="595"/>
      <c r="B26" s="596" t="s">
        <v>906</v>
      </c>
      <c r="C26" s="603">
        <v>1</v>
      </c>
      <c r="D26" s="603">
        <v>21</v>
      </c>
      <c r="E26" s="603">
        <v>0</v>
      </c>
      <c r="F26" s="603">
        <v>22</v>
      </c>
      <c r="G26" s="603"/>
    </row>
    <row r="27" spans="1:7" s="466" customFormat="1" ht="24" customHeight="1">
      <c r="A27" s="595"/>
      <c r="B27" s="596" t="s">
        <v>907</v>
      </c>
      <c r="C27" s="603">
        <v>0</v>
      </c>
      <c r="D27" s="603">
        <v>0</v>
      </c>
      <c r="E27" s="603">
        <v>116</v>
      </c>
      <c r="F27" s="603">
        <v>116</v>
      </c>
      <c r="G27" s="603"/>
    </row>
    <row r="28" spans="1:7" s="466" customFormat="1" ht="24" customHeight="1">
      <c r="A28" s="595"/>
      <c r="B28" s="596" t="s">
        <v>908</v>
      </c>
      <c r="C28" s="603">
        <v>3</v>
      </c>
      <c r="D28" s="603">
        <v>21</v>
      </c>
      <c r="E28" s="603">
        <v>0</v>
      </c>
      <c r="F28" s="603">
        <v>24</v>
      </c>
      <c r="G28" s="603"/>
    </row>
    <row r="29" spans="1:7" s="466" customFormat="1" ht="24" customHeight="1">
      <c r="A29" s="595"/>
      <c r="B29" s="595" t="s">
        <v>909</v>
      </c>
      <c r="C29" s="603">
        <v>2</v>
      </c>
      <c r="D29" s="603">
        <v>0</v>
      </c>
      <c r="E29" s="603">
        <v>0</v>
      </c>
      <c r="F29" s="603">
        <v>2</v>
      </c>
      <c r="G29" s="603"/>
    </row>
    <row r="30" spans="1:7" s="466" customFormat="1" ht="26.25" customHeight="1">
      <c r="A30" s="595"/>
      <c r="B30" s="595" t="s">
        <v>15</v>
      </c>
      <c r="C30" s="603">
        <v>7</v>
      </c>
      <c r="D30" s="603">
        <f>SUM(D21:D29)</f>
        <v>42</v>
      </c>
      <c r="E30" s="603">
        <f>SUM(E21:E29)</f>
        <v>116</v>
      </c>
      <c r="F30" s="603">
        <f>SUM(F21:F29)</f>
        <v>165</v>
      </c>
      <c r="G30" s="595"/>
    </row>
    <row r="31" spans="1:7" ht="12.75">
      <c r="A31" s="144"/>
      <c r="B31" s="144"/>
      <c r="C31" s="321"/>
      <c r="D31" s="321"/>
      <c r="E31" s="321"/>
      <c r="F31" s="321"/>
      <c r="G31" s="144"/>
    </row>
    <row r="32" spans="1:7" ht="18">
      <c r="A32" s="466" t="s">
        <v>18</v>
      </c>
      <c r="B32" s="144"/>
      <c r="C32" s="321"/>
      <c r="D32" s="321"/>
      <c r="E32" s="321"/>
      <c r="F32" s="321"/>
      <c r="G32" s="144"/>
    </row>
    <row r="33" spans="1:7" ht="12.75">
      <c r="A33" s="144"/>
      <c r="B33" s="144"/>
      <c r="C33" s="321"/>
      <c r="D33" s="321"/>
      <c r="E33" s="321"/>
      <c r="F33" s="321"/>
      <c r="G33" s="144"/>
    </row>
    <row r="34" spans="3:6" s="466" customFormat="1" ht="12.75" customHeight="1">
      <c r="C34" s="604"/>
      <c r="D34" s="604"/>
      <c r="E34" s="604"/>
      <c r="F34" s="604"/>
    </row>
    <row r="35" spans="3:7" s="466" customFormat="1" ht="18.75" customHeight="1">
      <c r="C35" s="468"/>
      <c r="D35" s="468"/>
      <c r="E35" s="966" t="s">
        <v>862</v>
      </c>
      <c r="F35" s="966"/>
      <c r="G35" s="966"/>
    </row>
    <row r="36" spans="3:7" s="466" customFormat="1" ht="23.25" customHeight="1">
      <c r="C36" s="468"/>
      <c r="D36" s="468"/>
      <c r="E36" s="966" t="s">
        <v>863</v>
      </c>
      <c r="F36" s="966"/>
      <c r="G36" s="966"/>
    </row>
  </sheetData>
  <sheetProtection/>
  <mergeCells count="10">
    <mergeCell ref="A5:G5"/>
    <mergeCell ref="A6:G6"/>
    <mergeCell ref="E36:G36"/>
    <mergeCell ref="G10:G11"/>
    <mergeCell ref="B13:G13"/>
    <mergeCell ref="B20:G20"/>
    <mergeCell ref="A10:A11"/>
    <mergeCell ref="B10:B11"/>
    <mergeCell ref="C10:F10"/>
    <mergeCell ref="E35:G3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2:M43"/>
  <sheetViews>
    <sheetView tabSelected="1" view="pageBreakPreview" zoomScale="55" zoomScaleSheetLayoutView="55" workbookViewId="0" topLeftCell="A1">
      <selection activeCell="G10" sqref="G10:G31"/>
    </sheetView>
  </sheetViews>
  <sheetFormatPr defaultColWidth="9.140625" defaultRowHeight="12.75"/>
  <cols>
    <col min="1" max="1" width="8.8515625" style="13" customWidth="1"/>
    <col min="2" max="2" width="34.140625" style="29" customWidth="1"/>
    <col min="3" max="3" width="26.57421875" style="13" customWidth="1"/>
    <col min="4" max="7" width="29.140625" style="13" customWidth="1"/>
    <col min="8" max="8" width="134.421875" style="284" customWidth="1"/>
    <col min="9" max="16384" width="9.140625" style="13" customWidth="1"/>
  </cols>
  <sheetData>
    <row r="2" ht="20.25">
      <c r="H2" s="616" t="s">
        <v>628</v>
      </c>
    </row>
    <row r="3" spans="1:8" ht="19.5">
      <c r="A3" s="1133" t="s">
        <v>0</v>
      </c>
      <c r="B3" s="1133"/>
      <c r="C3" s="1133"/>
      <c r="D3" s="1133"/>
      <c r="E3" s="1133"/>
      <c r="F3" s="1133"/>
      <c r="G3" s="1133"/>
      <c r="H3" s="1133"/>
    </row>
    <row r="4" spans="1:8" ht="26.25">
      <c r="A4" s="979" t="s">
        <v>684</v>
      </c>
      <c r="B4" s="979"/>
      <c r="C4" s="979"/>
      <c r="D4" s="979"/>
      <c r="E4" s="979"/>
      <c r="F4" s="979"/>
      <c r="G4" s="979"/>
      <c r="H4" s="979"/>
    </row>
    <row r="5" spans="1:8" ht="18" customHeight="1">
      <c r="A5" s="1134" t="s">
        <v>629</v>
      </c>
      <c r="B5" s="1134"/>
      <c r="C5" s="1134"/>
      <c r="D5" s="1134"/>
      <c r="E5" s="1134"/>
      <c r="F5" s="1134"/>
      <c r="G5" s="1134"/>
      <c r="H5" s="1134"/>
    </row>
    <row r="6" spans="1:8" s="610" customFormat="1" ht="19.5">
      <c r="A6" s="629" t="s">
        <v>861</v>
      </c>
      <c r="B6" s="630"/>
      <c r="H6" s="612"/>
    </row>
    <row r="7" spans="1:8" s="610" customFormat="1" ht="27.75" customHeight="1">
      <c r="A7" s="629"/>
      <c r="B7" s="630"/>
      <c r="F7" s="1132" t="s">
        <v>762</v>
      </c>
      <c r="G7" s="1132"/>
      <c r="H7" s="1132"/>
    </row>
    <row r="8" spans="1:8" s="617" customFormat="1" ht="115.5" customHeight="1">
      <c r="A8" s="631" t="s">
        <v>2</v>
      </c>
      <c r="B8" s="632" t="s">
        <v>3</v>
      </c>
      <c r="C8" s="633" t="s">
        <v>630</v>
      </c>
      <c r="D8" s="633" t="s">
        <v>631</v>
      </c>
      <c r="E8" s="633" t="s">
        <v>632</v>
      </c>
      <c r="F8" s="633" t="s">
        <v>633</v>
      </c>
      <c r="G8" s="634" t="s">
        <v>686</v>
      </c>
      <c r="H8" s="635" t="s">
        <v>849</v>
      </c>
    </row>
    <row r="9" spans="1:8" s="639" customFormat="1" ht="31.5" customHeight="1">
      <c r="A9" s="636" t="s">
        <v>252</v>
      </c>
      <c r="B9" s="636" t="s">
        <v>253</v>
      </c>
      <c r="C9" s="636" t="s">
        <v>254</v>
      </c>
      <c r="D9" s="636" t="s">
        <v>255</v>
      </c>
      <c r="E9" s="636" t="s">
        <v>256</v>
      </c>
      <c r="F9" s="636" t="s">
        <v>257</v>
      </c>
      <c r="G9" s="637" t="s">
        <v>258</v>
      </c>
      <c r="H9" s="638">
        <v>8</v>
      </c>
    </row>
    <row r="10" spans="1:8" s="622" customFormat="1" ht="38.25" customHeight="1">
      <c r="A10" s="618">
        <v>1</v>
      </c>
      <c r="B10" s="619" t="s">
        <v>866</v>
      </c>
      <c r="C10" s="620">
        <v>1351</v>
      </c>
      <c r="D10" s="620">
        <v>138</v>
      </c>
      <c r="E10" s="620">
        <v>44</v>
      </c>
      <c r="F10" s="620">
        <v>50</v>
      </c>
      <c r="G10" s="620">
        <v>1351</v>
      </c>
      <c r="H10" s="621" t="s">
        <v>918</v>
      </c>
    </row>
    <row r="11" spans="1:8" s="622" customFormat="1" ht="38.25" customHeight="1">
      <c r="A11" s="618">
        <v>2</v>
      </c>
      <c r="B11" s="619" t="s">
        <v>884</v>
      </c>
      <c r="C11" s="620">
        <v>303</v>
      </c>
      <c r="D11" s="620">
        <v>101</v>
      </c>
      <c r="E11" s="620">
        <v>21</v>
      </c>
      <c r="F11" s="620">
        <v>20</v>
      </c>
      <c r="G11" s="620">
        <v>303</v>
      </c>
      <c r="H11" s="623"/>
    </row>
    <row r="12" spans="1:8" s="622" customFormat="1" ht="38.25" customHeight="1">
      <c r="A12" s="618">
        <v>3</v>
      </c>
      <c r="B12" s="619" t="s">
        <v>867</v>
      </c>
      <c r="C12" s="620">
        <v>690</v>
      </c>
      <c r="D12" s="620">
        <v>118</v>
      </c>
      <c r="E12" s="620">
        <v>43</v>
      </c>
      <c r="F12" s="620">
        <v>25</v>
      </c>
      <c r="G12" s="620">
        <v>690</v>
      </c>
      <c r="H12" s="621" t="s">
        <v>926</v>
      </c>
    </row>
    <row r="13" spans="1:8" s="622" customFormat="1" ht="38.25" customHeight="1">
      <c r="A13" s="618">
        <v>4</v>
      </c>
      <c r="B13" s="619" t="s">
        <v>868</v>
      </c>
      <c r="C13" s="620">
        <v>412</v>
      </c>
      <c r="D13" s="620">
        <v>124</v>
      </c>
      <c r="E13" s="620">
        <v>30</v>
      </c>
      <c r="F13" s="620">
        <v>50</v>
      </c>
      <c r="G13" s="620">
        <v>412</v>
      </c>
      <c r="H13" s="621" t="s">
        <v>927</v>
      </c>
    </row>
    <row r="14" spans="1:8" s="625" customFormat="1" ht="38.25" customHeight="1">
      <c r="A14" s="624">
        <v>5</v>
      </c>
      <c r="B14" s="619" t="s">
        <v>869</v>
      </c>
      <c r="C14" s="620">
        <v>667</v>
      </c>
      <c r="D14" s="620">
        <v>480</v>
      </c>
      <c r="E14" s="620">
        <v>143</v>
      </c>
      <c r="F14" s="620">
        <v>308</v>
      </c>
      <c r="G14" s="620">
        <v>667</v>
      </c>
      <c r="H14" s="621" t="s">
        <v>916</v>
      </c>
    </row>
    <row r="15" spans="1:8" s="622" customFormat="1" ht="38.25" customHeight="1">
      <c r="A15" s="618">
        <v>6</v>
      </c>
      <c r="B15" s="619" t="s">
        <v>870</v>
      </c>
      <c r="C15" s="620">
        <v>712</v>
      </c>
      <c r="D15" s="620">
        <v>128</v>
      </c>
      <c r="E15" s="620">
        <v>38</v>
      </c>
      <c r="F15" s="620">
        <v>41</v>
      </c>
      <c r="G15" s="620">
        <v>712</v>
      </c>
      <c r="H15" s="621"/>
    </row>
    <row r="16" spans="1:8" s="622" customFormat="1" ht="38.25" customHeight="1">
      <c r="A16" s="618">
        <v>7</v>
      </c>
      <c r="B16" s="619" t="s">
        <v>871</v>
      </c>
      <c r="C16" s="620">
        <v>854</v>
      </c>
      <c r="D16" s="620">
        <v>194</v>
      </c>
      <c r="E16" s="620">
        <v>63</v>
      </c>
      <c r="F16" s="620">
        <v>80</v>
      </c>
      <c r="G16" s="620">
        <v>854</v>
      </c>
      <c r="H16" s="621" t="s">
        <v>928</v>
      </c>
    </row>
    <row r="17" spans="1:8" s="622" customFormat="1" ht="38.25" customHeight="1">
      <c r="A17" s="618">
        <v>8</v>
      </c>
      <c r="B17" s="619" t="s">
        <v>872</v>
      </c>
      <c r="C17" s="620">
        <v>1576</v>
      </c>
      <c r="D17" s="620">
        <v>174</v>
      </c>
      <c r="E17" s="620">
        <v>107</v>
      </c>
      <c r="F17" s="620">
        <v>22</v>
      </c>
      <c r="G17" s="620">
        <v>1576</v>
      </c>
      <c r="H17" s="621" t="s">
        <v>929</v>
      </c>
    </row>
    <row r="18" spans="1:11" s="554" customFormat="1" ht="38.25" customHeight="1">
      <c r="A18" s="618">
        <v>9</v>
      </c>
      <c r="B18" s="619" t="s">
        <v>873</v>
      </c>
      <c r="C18" s="626">
        <v>548</v>
      </c>
      <c r="D18" s="626">
        <v>251</v>
      </c>
      <c r="E18" s="626">
        <v>41</v>
      </c>
      <c r="F18" s="626">
        <v>1</v>
      </c>
      <c r="G18" s="626">
        <v>548</v>
      </c>
      <c r="H18" s="627"/>
      <c r="K18" s="622"/>
    </row>
    <row r="19" spans="1:11" s="554" customFormat="1" ht="38.25" customHeight="1">
      <c r="A19" s="618">
        <v>10</v>
      </c>
      <c r="B19" s="619" t="s">
        <v>874</v>
      </c>
      <c r="C19" s="626">
        <v>1762</v>
      </c>
      <c r="D19" s="626">
        <v>894</v>
      </c>
      <c r="E19" s="626">
        <v>894</v>
      </c>
      <c r="F19" s="626">
        <v>0</v>
      </c>
      <c r="G19" s="626">
        <v>1762</v>
      </c>
      <c r="H19" s="627" t="s">
        <v>930</v>
      </c>
      <c r="K19" s="622"/>
    </row>
    <row r="20" spans="1:11" s="554" customFormat="1" ht="38.25" customHeight="1">
      <c r="A20" s="618">
        <v>11</v>
      </c>
      <c r="B20" s="619" t="s">
        <v>875</v>
      </c>
      <c r="C20" s="626">
        <v>1472</v>
      </c>
      <c r="D20" s="626">
        <v>743</v>
      </c>
      <c r="E20" s="626">
        <v>436</v>
      </c>
      <c r="F20" s="626">
        <v>286</v>
      </c>
      <c r="G20" s="626">
        <v>1472</v>
      </c>
      <c r="H20" s="627" t="s">
        <v>917</v>
      </c>
      <c r="K20" s="622"/>
    </row>
    <row r="21" spans="1:11" s="554" customFormat="1" ht="38.25" customHeight="1">
      <c r="A21" s="618">
        <v>12</v>
      </c>
      <c r="B21" s="619" t="s">
        <v>876</v>
      </c>
      <c r="C21" s="626">
        <v>809</v>
      </c>
      <c r="D21" s="626">
        <v>350</v>
      </c>
      <c r="E21" s="626">
        <v>210</v>
      </c>
      <c r="F21" s="626">
        <v>113</v>
      </c>
      <c r="G21" s="626">
        <v>809</v>
      </c>
      <c r="H21" s="627" t="s">
        <v>920</v>
      </c>
      <c r="K21" s="622"/>
    </row>
    <row r="22" spans="1:11" s="554" customFormat="1" ht="38.25" customHeight="1">
      <c r="A22" s="618">
        <v>13</v>
      </c>
      <c r="B22" s="619" t="s">
        <v>877</v>
      </c>
      <c r="C22" s="626">
        <v>1617</v>
      </c>
      <c r="D22" s="626">
        <v>213</v>
      </c>
      <c r="E22" s="626">
        <v>91</v>
      </c>
      <c r="F22" s="626">
        <v>70</v>
      </c>
      <c r="G22" s="626">
        <v>1617</v>
      </c>
      <c r="H22" s="627" t="s">
        <v>921</v>
      </c>
      <c r="K22" s="622"/>
    </row>
    <row r="23" spans="1:11" s="554" customFormat="1" ht="38.25" customHeight="1">
      <c r="A23" s="618">
        <v>14</v>
      </c>
      <c r="B23" s="619" t="s">
        <v>878</v>
      </c>
      <c r="C23" s="626">
        <v>496</v>
      </c>
      <c r="D23" s="626">
        <v>184</v>
      </c>
      <c r="E23" s="626">
        <v>70</v>
      </c>
      <c r="F23" s="626">
        <v>58</v>
      </c>
      <c r="G23" s="626">
        <v>496</v>
      </c>
      <c r="H23" s="627"/>
      <c r="K23" s="622"/>
    </row>
    <row r="24" spans="1:11" s="554" customFormat="1" ht="38.25" customHeight="1">
      <c r="A24" s="618">
        <v>15</v>
      </c>
      <c r="B24" s="619" t="s">
        <v>879</v>
      </c>
      <c r="C24" s="626">
        <v>615</v>
      </c>
      <c r="D24" s="626">
        <v>374</v>
      </c>
      <c r="E24" s="626">
        <v>143</v>
      </c>
      <c r="F24" s="626">
        <v>196</v>
      </c>
      <c r="G24" s="626">
        <v>615</v>
      </c>
      <c r="H24" s="627" t="s">
        <v>931</v>
      </c>
      <c r="K24" s="622"/>
    </row>
    <row r="25" spans="1:11" s="554" customFormat="1" ht="38.25" customHeight="1">
      <c r="A25" s="618">
        <v>16</v>
      </c>
      <c r="B25" s="619" t="s">
        <v>885</v>
      </c>
      <c r="C25" s="626">
        <v>555</v>
      </c>
      <c r="D25" s="626">
        <v>123</v>
      </c>
      <c r="E25" s="626">
        <v>123</v>
      </c>
      <c r="F25" s="626">
        <v>0</v>
      </c>
      <c r="G25" s="626">
        <v>555</v>
      </c>
      <c r="H25" s="627" t="s">
        <v>919</v>
      </c>
      <c r="K25" s="622"/>
    </row>
    <row r="26" spans="1:11" s="554" customFormat="1" ht="38.25" customHeight="1">
      <c r="A26" s="618">
        <v>17</v>
      </c>
      <c r="B26" s="619" t="s">
        <v>880</v>
      </c>
      <c r="C26" s="626">
        <v>653</v>
      </c>
      <c r="D26" s="626">
        <v>163</v>
      </c>
      <c r="E26" s="626">
        <v>85</v>
      </c>
      <c r="F26" s="626">
        <v>63</v>
      </c>
      <c r="G26" s="626">
        <v>653</v>
      </c>
      <c r="H26" s="627" t="s">
        <v>922</v>
      </c>
      <c r="K26" s="622"/>
    </row>
    <row r="27" spans="1:11" s="554" customFormat="1" ht="38.25" customHeight="1">
      <c r="A27" s="618">
        <v>18</v>
      </c>
      <c r="B27" s="619" t="s">
        <v>881</v>
      </c>
      <c r="C27" s="626">
        <v>1344</v>
      </c>
      <c r="D27" s="626">
        <v>138</v>
      </c>
      <c r="E27" s="626">
        <v>90</v>
      </c>
      <c r="F27" s="626">
        <v>29</v>
      </c>
      <c r="G27" s="626">
        <v>1344</v>
      </c>
      <c r="H27" s="627" t="s">
        <v>924</v>
      </c>
      <c r="K27" s="622"/>
    </row>
    <row r="28" spans="1:11" s="554" customFormat="1" ht="38.25" customHeight="1">
      <c r="A28" s="618">
        <v>19</v>
      </c>
      <c r="B28" s="619" t="s">
        <v>886</v>
      </c>
      <c r="C28" s="626">
        <v>844</v>
      </c>
      <c r="D28" s="626">
        <v>168</v>
      </c>
      <c r="E28" s="626">
        <v>91</v>
      </c>
      <c r="F28" s="626">
        <v>30</v>
      </c>
      <c r="G28" s="626">
        <v>844</v>
      </c>
      <c r="H28" s="627" t="s">
        <v>923</v>
      </c>
      <c r="K28" s="622"/>
    </row>
    <row r="29" spans="1:8" s="554" customFormat="1" ht="38.25" customHeight="1">
      <c r="A29" s="618">
        <v>20</v>
      </c>
      <c r="B29" s="619" t="s">
        <v>882</v>
      </c>
      <c r="C29" s="626">
        <v>1055</v>
      </c>
      <c r="D29" s="626">
        <v>121</v>
      </c>
      <c r="E29" s="626">
        <v>103</v>
      </c>
      <c r="F29" s="626">
        <v>0</v>
      </c>
      <c r="G29" s="626">
        <v>1055</v>
      </c>
      <c r="H29" s="627" t="s">
        <v>925</v>
      </c>
    </row>
    <row r="30" spans="1:8" s="554" customFormat="1" ht="38.25" customHeight="1">
      <c r="A30" s="618">
        <v>21</v>
      </c>
      <c r="B30" s="619" t="s">
        <v>887</v>
      </c>
      <c r="C30" s="626">
        <v>666</v>
      </c>
      <c r="D30" s="626">
        <v>117</v>
      </c>
      <c r="E30" s="626">
        <v>68</v>
      </c>
      <c r="F30" s="626">
        <v>20</v>
      </c>
      <c r="G30" s="626">
        <v>666</v>
      </c>
      <c r="H30" s="627"/>
    </row>
    <row r="31" spans="1:8" s="554" customFormat="1" ht="38.25" customHeight="1">
      <c r="A31" s="618">
        <v>22</v>
      </c>
      <c r="B31" s="619" t="s">
        <v>883</v>
      </c>
      <c r="C31" s="626">
        <v>790</v>
      </c>
      <c r="D31" s="626">
        <v>140</v>
      </c>
      <c r="E31" s="626">
        <v>70</v>
      </c>
      <c r="F31" s="626">
        <v>29</v>
      </c>
      <c r="G31" s="626">
        <v>790</v>
      </c>
      <c r="H31" s="628"/>
    </row>
    <row r="32" spans="1:8" s="506" customFormat="1" ht="34.5" customHeight="1">
      <c r="A32" s="606" t="s">
        <v>15</v>
      </c>
      <c r="B32" s="607"/>
      <c r="C32" s="835">
        <f>SUM(C10:C31)</f>
        <v>19791</v>
      </c>
      <c r="D32" s="835">
        <f>SUM(D10:D31)</f>
        <v>5436</v>
      </c>
      <c r="E32" s="835">
        <f>SUM(E10:E31)</f>
        <v>3004</v>
      </c>
      <c r="F32" s="835">
        <f>SUM(F10:F31)</f>
        <v>1491</v>
      </c>
      <c r="G32" s="835">
        <f>SUM(G10:G31)</f>
        <v>19791</v>
      </c>
      <c r="H32" s="605"/>
    </row>
    <row r="33" spans="1:8" ht="12.75">
      <c r="A33" s="325"/>
      <c r="B33" s="326"/>
      <c r="C33" s="327"/>
      <c r="D33" s="327"/>
      <c r="E33" s="327"/>
      <c r="F33" s="327"/>
      <c r="G33" s="327"/>
      <c r="H33" s="328"/>
    </row>
    <row r="34" spans="1:2" ht="23.25">
      <c r="A34" s="640" t="s">
        <v>11</v>
      </c>
      <c r="B34" s="264"/>
    </row>
    <row r="35" spans="1:2" ht="19.5">
      <c r="A35" s="613"/>
      <c r="B35" s="264"/>
    </row>
    <row r="36" spans="1:2" ht="19.5">
      <c r="A36" s="613"/>
      <c r="B36" s="264"/>
    </row>
    <row r="37" spans="2:8" s="610" customFormat="1" ht="24.75" customHeight="1">
      <c r="B37" s="611"/>
      <c r="H37" s="612"/>
    </row>
    <row r="38" spans="2:8" s="610" customFormat="1" ht="24.75" customHeight="1">
      <c r="B38" s="611"/>
      <c r="G38" s="1131" t="s">
        <v>862</v>
      </c>
      <c r="H38" s="1131"/>
    </row>
    <row r="39" spans="1:9" s="610" customFormat="1" ht="24.75" customHeight="1">
      <c r="A39" s="613"/>
      <c r="B39" s="614"/>
      <c r="C39" s="613"/>
      <c r="D39" s="613"/>
      <c r="E39" s="613"/>
      <c r="G39" s="1129" t="s">
        <v>864</v>
      </c>
      <c r="H39" s="1129"/>
      <c r="I39" s="615"/>
    </row>
    <row r="40" spans="1:9" ht="15" customHeight="1">
      <c r="A40" s="191"/>
      <c r="B40" s="265"/>
      <c r="C40" s="191"/>
      <c r="D40" s="191"/>
      <c r="E40" s="191"/>
      <c r="G40" s="263"/>
      <c r="H40" s="323"/>
      <c r="I40" s="192"/>
    </row>
    <row r="41" spans="1:9" ht="15" customHeight="1">
      <c r="A41" s="191"/>
      <c r="B41" s="262"/>
      <c r="C41" s="191"/>
      <c r="D41" s="191"/>
      <c r="E41" s="191"/>
      <c r="F41" s="146"/>
      <c r="G41" s="146"/>
      <c r="H41" s="306"/>
      <c r="I41" s="146"/>
    </row>
    <row r="42" spans="3:9" ht="12.75">
      <c r="C42" s="191"/>
      <c r="D42" s="191"/>
      <c r="E42" s="191"/>
      <c r="F42" s="1130"/>
      <c r="G42" s="1130"/>
      <c r="H42" s="324"/>
      <c r="I42" s="191"/>
    </row>
    <row r="43" spans="1:13" ht="12.75">
      <c r="A43" s="191"/>
      <c r="B43" s="262"/>
      <c r="C43" s="191"/>
      <c r="D43" s="191"/>
      <c r="E43" s="191"/>
      <c r="F43" s="191"/>
      <c r="G43" s="191"/>
      <c r="H43" s="324"/>
      <c r="I43" s="191"/>
      <c r="J43" s="191"/>
      <c r="K43" s="191"/>
      <c r="L43" s="191"/>
      <c r="M43" s="191"/>
    </row>
  </sheetData>
  <sheetProtection/>
  <mergeCells count="7">
    <mergeCell ref="G39:H39"/>
    <mergeCell ref="F42:G42"/>
    <mergeCell ref="G38:H38"/>
    <mergeCell ref="F7:H7"/>
    <mergeCell ref="A3:H3"/>
    <mergeCell ref="A4:H4"/>
    <mergeCell ref="A5:H5"/>
  </mergeCells>
  <printOptions horizontalCentered="1" verticalCentered="1"/>
  <pageMargins left="0.5" right="0.52" top="0.46" bottom="0" header="0.22" footer="0.31496062992126"/>
  <pageSetup horizontalDpi="600" verticalDpi="600" orientation="landscape" paperSize="9" scale="42" r:id="rId1"/>
  <rowBreaks count="1" manualBreakCount="1">
    <brk id="39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41"/>
  <sheetViews>
    <sheetView view="pageBreakPreview" zoomScale="60" zoomScalePageLayoutView="0" workbookViewId="0" topLeftCell="A19">
      <selection activeCell="H7" sqref="H7"/>
    </sheetView>
  </sheetViews>
  <sheetFormatPr defaultColWidth="9.140625" defaultRowHeight="12.75"/>
  <cols>
    <col min="1" max="1" width="4.57421875" style="0" customWidth="1"/>
    <col min="2" max="2" width="20.57421875" style="80" customWidth="1"/>
    <col min="3" max="3" width="17.8515625" style="0" customWidth="1"/>
    <col min="4" max="4" width="21.00390625" style="0" customWidth="1"/>
    <col min="5" max="5" width="12.421875" style="0" customWidth="1"/>
    <col min="6" max="6" width="12.8515625" style="0" customWidth="1"/>
    <col min="7" max="7" width="15.8515625" style="0" customWidth="1"/>
    <col min="8" max="8" width="79.421875" style="80" customWidth="1"/>
  </cols>
  <sheetData>
    <row r="2" ht="21">
      <c r="H2" s="341" t="s">
        <v>850</v>
      </c>
    </row>
    <row r="3" spans="1:8" ht="18">
      <c r="A3" s="962" t="s">
        <v>0</v>
      </c>
      <c r="B3" s="962"/>
      <c r="C3" s="962"/>
      <c r="D3" s="962"/>
      <c r="E3" s="962"/>
      <c r="F3" s="962"/>
      <c r="G3" s="962"/>
      <c r="H3" s="962"/>
    </row>
    <row r="4" spans="1:8" ht="21">
      <c r="A4" s="1113" t="s">
        <v>684</v>
      </c>
      <c r="B4" s="1113"/>
      <c r="C4" s="1113"/>
      <c r="D4" s="1113"/>
      <c r="E4" s="1113"/>
      <c r="F4" s="1113"/>
      <c r="G4" s="1113"/>
      <c r="H4" s="1113"/>
    </row>
    <row r="5" spans="1:2" ht="15">
      <c r="A5" s="134"/>
      <c r="B5" s="314"/>
    </row>
    <row r="6" spans="1:8" ht="18" customHeight="1">
      <c r="A6" s="1137" t="s">
        <v>851</v>
      </c>
      <c r="B6" s="1137"/>
      <c r="C6" s="1137"/>
      <c r="D6" s="1137"/>
      <c r="E6" s="1137"/>
      <c r="F6" s="1137"/>
      <c r="G6" s="1137"/>
      <c r="H6" s="1137"/>
    </row>
    <row r="7" spans="1:2" ht="18">
      <c r="A7" s="225" t="s">
        <v>861</v>
      </c>
      <c r="B7" s="337"/>
    </row>
    <row r="8" spans="1:8" ht="15">
      <c r="A8" s="135"/>
      <c r="B8" s="315"/>
      <c r="F8" s="1015" t="s">
        <v>762</v>
      </c>
      <c r="G8" s="1015"/>
      <c r="H8" s="1015"/>
    </row>
    <row r="9" spans="1:8" ht="59.25" customHeight="1">
      <c r="A9" s="188" t="s">
        <v>2</v>
      </c>
      <c r="B9" s="316" t="s">
        <v>3</v>
      </c>
      <c r="C9" s="190" t="s">
        <v>852</v>
      </c>
      <c r="D9" s="190" t="s">
        <v>853</v>
      </c>
      <c r="E9" s="190" t="s">
        <v>854</v>
      </c>
      <c r="F9" s="190" t="s">
        <v>855</v>
      </c>
      <c r="G9" s="214" t="s">
        <v>856</v>
      </c>
      <c r="H9" s="329" t="s">
        <v>857</v>
      </c>
    </row>
    <row r="10" spans="1:8" s="132" customFormat="1" ht="15">
      <c r="A10" s="136" t="s">
        <v>252</v>
      </c>
      <c r="B10" s="317" t="s">
        <v>253</v>
      </c>
      <c r="C10" s="136" t="s">
        <v>254</v>
      </c>
      <c r="D10" s="136" t="s">
        <v>255</v>
      </c>
      <c r="E10" s="136" t="s">
        <v>256</v>
      </c>
      <c r="F10" s="136" t="s">
        <v>257</v>
      </c>
      <c r="G10" s="215" t="s">
        <v>258</v>
      </c>
      <c r="H10" s="330">
        <v>8</v>
      </c>
    </row>
    <row r="11" spans="1:8" s="132" customFormat="1" ht="30">
      <c r="A11" s="254">
        <v>1</v>
      </c>
      <c r="B11" s="338" t="s">
        <v>866</v>
      </c>
      <c r="C11" s="255">
        <v>2910</v>
      </c>
      <c r="D11" s="255">
        <v>2908</v>
      </c>
      <c r="E11" s="255">
        <v>10</v>
      </c>
      <c r="F11" s="255" t="s">
        <v>891</v>
      </c>
      <c r="G11" s="256"/>
      <c r="H11" s="331" t="s">
        <v>915</v>
      </c>
    </row>
    <row r="12" spans="1:8" s="132" customFormat="1" ht="30">
      <c r="A12" s="254">
        <v>2</v>
      </c>
      <c r="B12" s="338" t="s">
        <v>884</v>
      </c>
      <c r="C12" s="255">
        <v>802</v>
      </c>
      <c r="D12" s="255">
        <v>790</v>
      </c>
      <c r="E12" s="255">
        <v>8</v>
      </c>
      <c r="F12" s="255" t="s">
        <v>891</v>
      </c>
      <c r="G12" s="1138" t="s">
        <v>914</v>
      </c>
      <c r="H12" s="331" t="s">
        <v>915</v>
      </c>
    </row>
    <row r="13" spans="1:8" s="132" customFormat="1" ht="15">
      <c r="A13" s="254">
        <v>3</v>
      </c>
      <c r="B13" s="338" t="s">
        <v>867</v>
      </c>
      <c r="C13" s="255">
        <v>1947</v>
      </c>
      <c r="D13" s="255">
        <v>1936</v>
      </c>
      <c r="E13" s="255">
        <v>10</v>
      </c>
      <c r="F13" s="255" t="s">
        <v>891</v>
      </c>
      <c r="G13" s="1139"/>
      <c r="H13" s="332"/>
    </row>
    <row r="14" spans="1:8" s="132" customFormat="1" ht="15">
      <c r="A14" s="254">
        <v>4</v>
      </c>
      <c r="B14" s="338" t="s">
        <v>868</v>
      </c>
      <c r="C14" s="255">
        <v>1037</v>
      </c>
      <c r="D14" s="255">
        <v>1037</v>
      </c>
      <c r="E14" s="255">
        <v>10</v>
      </c>
      <c r="F14" s="255" t="s">
        <v>891</v>
      </c>
      <c r="G14" s="1139"/>
      <c r="H14" s="333" t="s">
        <v>913</v>
      </c>
    </row>
    <row r="15" spans="1:8" s="132" customFormat="1" ht="30">
      <c r="A15" s="254">
        <v>5</v>
      </c>
      <c r="B15" s="338" t="s">
        <v>869</v>
      </c>
      <c r="C15" s="255">
        <v>1193</v>
      </c>
      <c r="D15" s="255">
        <v>1192</v>
      </c>
      <c r="E15" s="255">
        <v>9</v>
      </c>
      <c r="F15" s="255" t="s">
        <v>891</v>
      </c>
      <c r="G15" s="1139"/>
      <c r="H15" s="331" t="s">
        <v>915</v>
      </c>
    </row>
    <row r="16" spans="1:8" s="132" customFormat="1" ht="30">
      <c r="A16" s="254">
        <v>6</v>
      </c>
      <c r="B16" s="338" t="s">
        <v>870</v>
      </c>
      <c r="C16" s="255">
        <v>1895</v>
      </c>
      <c r="D16" s="255">
        <v>1895</v>
      </c>
      <c r="E16" s="255">
        <v>10</v>
      </c>
      <c r="F16" s="255" t="s">
        <v>891</v>
      </c>
      <c r="G16" s="1139"/>
      <c r="H16" s="333" t="s">
        <v>915</v>
      </c>
    </row>
    <row r="17" spans="1:8" s="132" customFormat="1" ht="30">
      <c r="A17" s="254">
        <v>7</v>
      </c>
      <c r="B17" s="338" t="s">
        <v>871</v>
      </c>
      <c r="C17" s="255">
        <v>1927</v>
      </c>
      <c r="D17" s="255">
        <v>1899</v>
      </c>
      <c r="E17" s="255">
        <v>10</v>
      </c>
      <c r="F17" s="255" t="s">
        <v>891</v>
      </c>
      <c r="G17" s="1139"/>
      <c r="H17" s="331" t="s">
        <v>915</v>
      </c>
    </row>
    <row r="18" spans="1:8" s="132" customFormat="1" ht="30">
      <c r="A18" s="254">
        <v>8</v>
      </c>
      <c r="B18" s="338" t="s">
        <v>872</v>
      </c>
      <c r="C18" s="258">
        <v>2937</v>
      </c>
      <c r="D18" s="258">
        <v>2937</v>
      </c>
      <c r="E18" s="258">
        <v>10</v>
      </c>
      <c r="F18" s="255" t="s">
        <v>891</v>
      </c>
      <c r="G18" s="1139"/>
      <c r="H18" s="333" t="s">
        <v>915</v>
      </c>
    </row>
    <row r="19" spans="1:8" ht="30">
      <c r="A19" s="254">
        <v>9</v>
      </c>
      <c r="B19" s="338" t="s">
        <v>873</v>
      </c>
      <c r="C19" s="244">
        <v>988</v>
      </c>
      <c r="D19" s="244">
        <v>987</v>
      </c>
      <c r="E19" s="244">
        <v>10</v>
      </c>
      <c r="F19" s="255" t="s">
        <v>891</v>
      </c>
      <c r="G19" s="1139"/>
      <c r="H19" s="331" t="s">
        <v>915</v>
      </c>
    </row>
    <row r="20" spans="1:8" s="250" customFormat="1" ht="15">
      <c r="A20" s="257">
        <v>10</v>
      </c>
      <c r="B20" s="339" t="s">
        <v>874</v>
      </c>
      <c r="C20" s="259">
        <v>3099</v>
      </c>
      <c r="D20" s="259">
        <v>3099</v>
      </c>
      <c r="E20" s="259">
        <v>10</v>
      </c>
      <c r="F20" s="255" t="s">
        <v>891</v>
      </c>
      <c r="G20" s="1139"/>
      <c r="H20" s="322" t="s">
        <v>911</v>
      </c>
    </row>
    <row r="21" spans="1:8" ht="15" customHeight="1">
      <c r="A21" s="254">
        <v>11</v>
      </c>
      <c r="B21" s="338" t="s">
        <v>875</v>
      </c>
      <c r="C21" s="244">
        <v>3029</v>
      </c>
      <c r="D21" s="244">
        <v>3011</v>
      </c>
      <c r="E21" s="244">
        <v>10</v>
      </c>
      <c r="F21" s="255" t="s">
        <v>891</v>
      </c>
      <c r="G21" s="1139"/>
      <c r="H21" s="334"/>
    </row>
    <row r="22" spans="1:8" ht="15">
      <c r="A22" s="254">
        <v>12</v>
      </c>
      <c r="B22" s="338" t="s">
        <v>876</v>
      </c>
      <c r="C22" s="244">
        <v>1511</v>
      </c>
      <c r="D22" s="244">
        <v>1511</v>
      </c>
      <c r="E22" s="244">
        <v>10</v>
      </c>
      <c r="F22" s="255" t="s">
        <v>891</v>
      </c>
      <c r="G22" s="1139"/>
      <c r="H22" s="334"/>
    </row>
    <row r="23" spans="1:8" ht="15">
      <c r="A23" s="254">
        <v>13</v>
      </c>
      <c r="B23" s="338" t="s">
        <v>877</v>
      </c>
      <c r="C23" s="244">
        <v>3608</v>
      </c>
      <c r="D23" s="244">
        <v>3599</v>
      </c>
      <c r="E23" s="244">
        <v>10</v>
      </c>
      <c r="F23" s="255" t="s">
        <v>891</v>
      </c>
      <c r="G23" s="1139"/>
      <c r="H23" s="334"/>
    </row>
    <row r="24" spans="1:8" s="242" customFormat="1" ht="15">
      <c r="A24" s="257">
        <v>14</v>
      </c>
      <c r="B24" s="339" t="s">
        <v>878</v>
      </c>
      <c r="C24" s="259">
        <v>1336</v>
      </c>
      <c r="D24" s="259">
        <v>1335</v>
      </c>
      <c r="E24" s="259">
        <v>10</v>
      </c>
      <c r="F24" s="255" t="s">
        <v>891</v>
      </c>
      <c r="G24" s="1139"/>
      <c r="H24" s="335" t="s">
        <v>913</v>
      </c>
    </row>
    <row r="25" spans="1:8" ht="15">
      <c r="A25" s="254">
        <v>15</v>
      </c>
      <c r="B25" s="338" t="s">
        <v>879</v>
      </c>
      <c r="C25" s="244">
        <v>1483</v>
      </c>
      <c r="D25" s="244">
        <v>1481</v>
      </c>
      <c r="E25" s="244">
        <v>10</v>
      </c>
      <c r="F25" s="255" t="s">
        <v>891</v>
      </c>
      <c r="G25" s="1139"/>
      <c r="H25" s="334"/>
    </row>
    <row r="26" spans="1:8" ht="15">
      <c r="A26" s="254">
        <v>16</v>
      </c>
      <c r="B26" s="338" t="s">
        <v>885</v>
      </c>
      <c r="C26" s="244">
        <v>1400</v>
      </c>
      <c r="D26" s="244">
        <v>1399</v>
      </c>
      <c r="E26" s="244">
        <v>10</v>
      </c>
      <c r="F26" s="255" t="s">
        <v>891</v>
      </c>
      <c r="G26" s="1139"/>
      <c r="H26" s="322" t="s">
        <v>976</v>
      </c>
    </row>
    <row r="27" spans="1:8" ht="30">
      <c r="A27" s="254">
        <v>17</v>
      </c>
      <c r="B27" s="338" t="s">
        <v>880</v>
      </c>
      <c r="C27" s="244">
        <v>1591</v>
      </c>
      <c r="D27" s="244">
        <v>1589</v>
      </c>
      <c r="E27" s="244">
        <v>10</v>
      </c>
      <c r="F27" s="255" t="s">
        <v>891</v>
      </c>
      <c r="G27" s="1139"/>
      <c r="H27" s="333" t="s">
        <v>915</v>
      </c>
    </row>
    <row r="28" spans="1:8" ht="30">
      <c r="A28" s="254">
        <v>18</v>
      </c>
      <c r="B28" s="338" t="s">
        <v>881</v>
      </c>
      <c r="C28" s="244">
        <v>2935</v>
      </c>
      <c r="D28" s="244">
        <v>2935</v>
      </c>
      <c r="E28" s="244">
        <v>10</v>
      </c>
      <c r="F28" s="255" t="s">
        <v>891</v>
      </c>
      <c r="G28" s="1139"/>
      <c r="H28" s="333" t="s">
        <v>915</v>
      </c>
    </row>
    <row r="29" spans="1:8" ht="30">
      <c r="A29" s="254">
        <v>19</v>
      </c>
      <c r="B29" s="338" t="s">
        <v>886</v>
      </c>
      <c r="C29" s="244">
        <v>1429</v>
      </c>
      <c r="D29" s="244">
        <v>1424</v>
      </c>
      <c r="E29" s="244">
        <v>10</v>
      </c>
      <c r="F29" s="255" t="s">
        <v>891</v>
      </c>
      <c r="G29" s="1139"/>
      <c r="H29" s="333" t="s">
        <v>915</v>
      </c>
    </row>
    <row r="30" spans="1:8" s="242" customFormat="1" ht="25.5">
      <c r="A30" s="257">
        <v>20</v>
      </c>
      <c r="B30" s="339" t="s">
        <v>882</v>
      </c>
      <c r="C30" s="259">
        <v>2430</v>
      </c>
      <c r="D30" s="259">
        <v>2426</v>
      </c>
      <c r="E30" s="259">
        <v>10</v>
      </c>
      <c r="F30" s="255" t="s">
        <v>891</v>
      </c>
      <c r="G30" s="1139"/>
      <c r="H30" s="335" t="s">
        <v>898</v>
      </c>
    </row>
    <row r="31" spans="1:8" ht="15">
      <c r="A31" s="254">
        <v>21</v>
      </c>
      <c r="B31" s="338" t="s">
        <v>887</v>
      </c>
      <c r="C31" s="244">
        <v>1390</v>
      </c>
      <c r="D31" s="244">
        <v>1389</v>
      </c>
      <c r="E31" s="244">
        <v>10</v>
      </c>
      <c r="F31" s="255" t="s">
        <v>891</v>
      </c>
      <c r="G31" s="1139"/>
      <c r="H31" s="322" t="s">
        <v>912</v>
      </c>
    </row>
    <row r="32" spans="1:8" ht="30">
      <c r="A32" s="254">
        <v>22</v>
      </c>
      <c r="B32" s="338" t="s">
        <v>883</v>
      </c>
      <c r="C32" s="244">
        <v>1791</v>
      </c>
      <c r="D32" s="244">
        <v>1789</v>
      </c>
      <c r="E32" s="244">
        <v>10</v>
      </c>
      <c r="F32" s="255" t="s">
        <v>891</v>
      </c>
      <c r="G32" s="1140"/>
      <c r="H32" s="333" t="s">
        <v>915</v>
      </c>
    </row>
    <row r="33" spans="1:8" ht="12.75">
      <c r="A33" s="260" t="s">
        <v>15</v>
      </c>
      <c r="B33" s="336"/>
      <c r="C33" s="245">
        <f>SUM(C11:C32)</f>
        <v>42668</v>
      </c>
      <c r="D33" s="245">
        <f>SUM(D11:D32)</f>
        <v>42568</v>
      </c>
      <c r="E33" s="245">
        <f>SUM(E11:E32)</f>
        <v>217</v>
      </c>
      <c r="F33" s="245"/>
      <c r="G33" s="261"/>
      <c r="H33" s="336"/>
    </row>
    <row r="34" ht="12.75">
      <c r="A34" s="137"/>
    </row>
    <row r="36" ht="12.75">
      <c r="A36" s="191" t="s">
        <v>11</v>
      </c>
    </row>
    <row r="37" spans="1:9" ht="15" customHeight="1">
      <c r="A37" s="191"/>
      <c r="B37" s="324"/>
      <c r="C37" s="191"/>
      <c r="D37" s="191"/>
      <c r="E37" s="191"/>
      <c r="H37" s="1135" t="s">
        <v>862</v>
      </c>
      <c r="I37" s="1135"/>
    </row>
    <row r="38" spans="1:9" ht="15" customHeight="1">
      <c r="A38" s="191"/>
      <c r="B38" s="324"/>
      <c r="C38" s="191"/>
      <c r="D38" s="191"/>
      <c r="E38" s="191"/>
      <c r="H38" s="1135" t="s">
        <v>863</v>
      </c>
      <c r="I38" s="1135"/>
    </row>
    <row r="39" spans="1:9" ht="15" customHeight="1">
      <c r="A39" s="191"/>
      <c r="B39" s="324"/>
      <c r="C39" s="191"/>
      <c r="D39" s="191"/>
      <c r="E39" s="191"/>
      <c r="F39" s="1136"/>
      <c r="G39" s="1136"/>
      <c r="H39" s="1136"/>
      <c r="I39" s="1136"/>
    </row>
    <row r="40" spans="3:9" ht="12.75">
      <c r="C40" s="191"/>
      <c r="D40" s="191"/>
      <c r="E40" s="191"/>
      <c r="F40" s="1130"/>
      <c r="G40" s="1130"/>
      <c r="H40" s="324"/>
      <c r="I40" s="191"/>
    </row>
    <row r="41" spans="1:13" ht="12.75">
      <c r="A41" s="191"/>
      <c r="B41" s="324"/>
      <c r="C41" s="191"/>
      <c r="D41" s="191"/>
      <c r="E41" s="191"/>
      <c r="F41" s="191"/>
      <c r="G41" s="191"/>
      <c r="H41" s="324"/>
      <c r="I41" s="191"/>
      <c r="J41" s="191"/>
      <c r="K41" s="191"/>
      <c r="L41" s="191"/>
      <c r="M41" s="191"/>
    </row>
  </sheetData>
  <sheetProtection/>
  <mergeCells count="9">
    <mergeCell ref="H38:I38"/>
    <mergeCell ref="F39:I39"/>
    <mergeCell ref="F40:G40"/>
    <mergeCell ref="A3:H3"/>
    <mergeCell ref="A4:H4"/>
    <mergeCell ref="A6:H6"/>
    <mergeCell ref="F8:H8"/>
    <mergeCell ref="G12:G32"/>
    <mergeCell ref="H37:I37"/>
  </mergeCells>
  <printOptions horizontalCentered="1" verticalCentered="1"/>
  <pageMargins left="0.62" right="0.34" top="0.3" bottom="0.21" header="0.22" footer="0.18"/>
  <pageSetup fitToHeight="1" fitToWidth="1" horizontalDpi="600" verticalDpi="600" orientation="landscape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S36"/>
  <sheetViews>
    <sheetView view="pageBreakPreview" zoomScale="90" zoomScaleSheetLayoutView="90" zoomScalePageLayoutView="0" workbookViewId="0" topLeftCell="A11">
      <selection activeCell="G22" sqref="G22"/>
    </sheetView>
  </sheetViews>
  <sheetFormatPr defaultColWidth="9.140625" defaultRowHeight="12.75"/>
  <cols>
    <col min="1" max="1" width="10.28125" style="0" customWidth="1"/>
    <col min="2" max="2" width="12.00390625" style="80" customWidth="1"/>
    <col min="3" max="11" width="18.140625" style="0" customWidth="1"/>
  </cols>
  <sheetData>
    <row r="3" spans="4:10" ht="20.25">
      <c r="D3" s="881"/>
      <c r="E3" s="881"/>
      <c r="H3" s="35"/>
      <c r="I3" s="1012" t="s">
        <v>64</v>
      </c>
      <c r="J3" s="1012"/>
    </row>
    <row r="4" spans="1:11" ht="18">
      <c r="A4" s="1142" t="s">
        <v>0</v>
      </c>
      <c r="B4" s="1142"/>
      <c r="C4" s="1142"/>
      <c r="D4" s="1142"/>
      <c r="E4" s="1142"/>
      <c r="F4" s="1142"/>
      <c r="G4" s="1142"/>
      <c r="H4" s="1142"/>
      <c r="I4" s="1142"/>
      <c r="J4" s="1142"/>
      <c r="K4" s="1142"/>
    </row>
    <row r="5" spans="1:11" ht="23.25">
      <c r="A5" s="878" t="s">
        <v>684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</row>
    <row r="6" ht="10.5" customHeight="1"/>
    <row r="7" spans="1:11" s="13" customFormat="1" ht="24.75" customHeight="1">
      <c r="A7" s="1011" t="s">
        <v>419</v>
      </c>
      <c r="B7" s="1011"/>
      <c r="C7" s="1011"/>
      <c r="D7" s="1011"/>
      <c r="E7" s="1011"/>
      <c r="F7" s="1011"/>
      <c r="G7" s="1011"/>
      <c r="H7" s="1011"/>
      <c r="I7" s="1011"/>
      <c r="J7" s="1011"/>
      <c r="K7" s="1011"/>
    </row>
    <row r="8" spans="1:10" s="13" customFormat="1" ht="15.75" customHeight="1">
      <c r="A8" s="38"/>
      <c r="B8" s="642"/>
      <c r="C8" s="38"/>
      <c r="D8" s="38"/>
      <c r="E8" s="38"/>
      <c r="F8" s="38"/>
      <c r="G8" s="38"/>
      <c r="H8" s="38"/>
      <c r="I8" s="38"/>
      <c r="J8" s="38"/>
    </row>
    <row r="9" spans="1:11" s="227" customFormat="1" ht="15.75">
      <c r="A9" s="976" t="s">
        <v>861</v>
      </c>
      <c r="B9" s="976"/>
      <c r="E9" s="1141"/>
      <c r="F9" s="1141"/>
      <c r="G9" s="1141"/>
      <c r="H9" s="1141"/>
      <c r="I9" s="1141" t="s">
        <v>764</v>
      </c>
      <c r="J9" s="1141"/>
      <c r="K9" s="1141"/>
    </row>
    <row r="10" spans="2:10" s="11" customFormat="1" ht="15.75" hidden="1">
      <c r="B10" s="269"/>
      <c r="C10" s="999" t="s">
        <v>12</v>
      </c>
      <c r="D10" s="999"/>
      <c r="E10" s="999"/>
      <c r="F10" s="999"/>
      <c r="G10" s="999"/>
      <c r="H10" s="999"/>
      <c r="I10" s="999"/>
      <c r="J10" s="999"/>
    </row>
    <row r="11" spans="1:19" s="457" customFormat="1" ht="44.25" customHeight="1">
      <c r="A11" s="988" t="s">
        <v>20</v>
      </c>
      <c r="B11" s="990" t="s">
        <v>54</v>
      </c>
      <c r="C11" s="853" t="s">
        <v>445</v>
      </c>
      <c r="D11" s="854"/>
      <c r="E11" s="853" t="s">
        <v>34</v>
      </c>
      <c r="F11" s="854"/>
      <c r="G11" s="853" t="s">
        <v>35</v>
      </c>
      <c r="H11" s="854"/>
      <c r="I11" s="857" t="s">
        <v>100</v>
      </c>
      <c r="J11" s="857"/>
      <c r="K11" s="988" t="s">
        <v>497</v>
      </c>
      <c r="R11" s="462"/>
      <c r="S11" s="503"/>
    </row>
    <row r="12" spans="1:11" s="474" customFormat="1" ht="42" customHeight="1">
      <c r="A12" s="989"/>
      <c r="B12" s="991"/>
      <c r="C12" s="481" t="s">
        <v>36</v>
      </c>
      <c r="D12" s="481" t="s">
        <v>1011</v>
      </c>
      <c r="E12" s="481" t="s">
        <v>36</v>
      </c>
      <c r="F12" s="481" t="s">
        <v>1011</v>
      </c>
      <c r="G12" s="481" t="s">
        <v>36</v>
      </c>
      <c r="H12" s="481" t="s">
        <v>1011</v>
      </c>
      <c r="I12" s="481" t="s">
        <v>129</v>
      </c>
      <c r="J12" s="481" t="s">
        <v>130</v>
      </c>
      <c r="K12" s="989"/>
    </row>
    <row r="13" spans="1:11" s="457" customFormat="1" ht="18.75">
      <c r="A13" s="641">
        <v>1</v>
      </c>
      <c r="B13" s="643">
        <v>2</v>
      </c>
      <c r="C13" s="641">
        <v>3</v>
      </c>
      <c r="D13" s="641">
        <v>4</v>
      </c>
      <c r="E13" s="641">
        <v>5</v>
      </c>
      <c r="F13" s="641">
        <v>6</v>
      </c>
      <c r="G13" s="641">
        <v>7</v>
      </c>
      <c r="H13" s="641">
        <v>8</v>
      </c>
      <c r="I13" s="641">
        <v>9</v>
      </c>
      <c r="J13" s="641">
        <v>10</v>
      </c>
      <c r="K13" s="464">
        <v>11</v>
      </c>
    </row>
    <row r="14" spans="1:11" s="457" customFormat="1" ht="27.75" customHeight="1">
      <c r="A14" s="461">
        <v>1</v>
      </c>
      <c r="B14" s="514" t="s">
        <v>357</v>
      </c>
      <c r="C14" s="461">
        <v>4571</v>
      </c>
      <c r="D14" s="491">
        <v>2742.6</v>
      </c>
      <c r="E14" s="461">
        <v>4571</v>
      </c>
      <c r="F14" s="491">
        <v>2742.6</v>
      </c>
      <c r="G14" s="461">
        <v>0</v>
      </c>
      <c r="H14" s="461">
        <v>0</v>
      </c>
      <c r="I14" s="461" t="s">
        <v>894</v>
      </c>
      <c r="J14" s="461" t="s">
        <v>894</v>
      </c>
      <c r="K14" s="461" t="s">
        <v>894</v>
      </c>
    </row>
    <row r="15" spans="1:11" s="457" customFormat="1" ht="27.75" customHeight="1">
      <c r="A15" s="461">
        <v>2</v>
      </c>
      <c r="B15" s="514" t="s">
        <v>358</v>
      </c>
      <c r="C15" s="461">
        <v>1052</v>
      </c>
      <c r="D15" s="491">
        <v>631.2</v>
      </c>
      <c r="E15" s="461">
        <v>1052</v>
      </c>
      <c r="F15" s="491">
        <v>631.2</v>
      </c>
      <c r="G15" s="461">
        <v>0</v>
      </c>
      <c r="H15" s="461">
        <v>0</v>
      </c>
      <c r="I15" s="461" t="s">
        <v>894</v>
      </c>
      <c r="J15" s="461" t="s">
        <v>894</v>
      </c>
      <c r="K15" s="461" t="s">
        <v>894</v>
      </c>
    </row>
    <row r="16" spans="1:11" s="457" customFormat="1" ht="27.75" customHeight="1">
      <c r="A16" s="461">
        <v>3</v>
      </c>
      <c r="B16" s="514" t="s">
        <v>359</v>
      </c>
      <c r="C16" s="461">
        <v>12822</v>
      </c>
      <c r="D16" s="491">
        <v>7693.2</v>
      </c>
      <c r="E16" s="461">
        <v>7880</v>
      </c>
      <c r="F16" s="491">
        <v>4728</v>
      </c>
      <c r="G16" s="461">
        <v>0</v>
      </c>
      <c r="H16" s="461">
        <v>0</v>
      </c>
      <c r="I16" s="461" t="s">
        <v>894</v>
      </c>
      <c r="J16" s="461" t="s">
        <v>894</v>
      </c>
      <c r="K16" s="461" t="s">
        <v>894</v>
      </c>
    </row>
    <row r="17" spans="1:11" s="457" customFormat="1" ht="27.75" customHeight="1">
      <c r="A17" s="461">
        <v>4</v>
      </c>
      <c r="B17" s="514" t="s">
        <v>360</v>
      </c>
      <c r="C17" s="461">
        <v>524</v>
      </c>
      <c r="D17" s="491">
        <v>592</v>
      </c>
      <c r="E17" s="461">
        <v>568</v>
      </c>
      <c r="F17" s="491">
        <v>340.8</v>
      </c>
      <c r="G17" s="461">
        <v>0</v>
      </c>
      <c r="H17" s="461">
        <v>0</v>
      </c>
      <c r="I17" s="461" t="s">
        <v>894</v>
      </c>
      <c r="J17" s="461" t="s">
        <v>894</v>
      </c>
      <c r="K17" s="461" t="s">
        <v>894</v>
      </c>
    </row>
    <row r="18" spans="1:11" s="457" customFormat="1" ht="27.75" customHeight="1">
      <c r="A18" s="461">
        <v>5</v>
      </c>
      <c r="B18" s="514" t="s">
        <v>361</v>
      </c>
      <c r="C18" s="461">
        <v>0</v>
      </c>
      <c r="D18" s="491">
        <v>0</v>
      </c>
      <c r="E18" s="461">
        <v>1730</v>
      </c>
      <c r="F18" s="491">
        <v>1038</v>
      </c>
      <c r="G18" s="461">
        <v>0</v>
      </c>
      <c r="H18" s="461">
        <v>0</v>
      </c>
      <c r="I18" s="461" t="s">
        <v>894</v>
      </c>
      <c r="J18" s="461" t="s">
        <v>894</v>
      </c>
      <c r="K18" s="461" t="s">
        <v>894</v>
      </c>
    </row>
    <row r="19" spans="1:11" s="457" customFormat="1" ht="27.75" customHeight="1">
      <c r="A19" s="461">
        <v>6</v>
      </c>
      <c r="B19" s="514" t="s">
        <v>362</v>
      </c>
      <c r="C19" s="461">
        <v>0</v>
      </c>
      <c r="D19" s="491">
        <v>0</v>
      </c>
      <c r="E19" s="461">
        <v>1834</v>
      </c>
      <c r="F19" s="491">
        <v>1100.4</v>
      </c>
      <c r="G19" s="461">
        <v>0</v>
      </c>
      <c r="H19" s="461">
        <v>0</v>
      </c>
      <c r="I19" s="461" t="s">
        <v>894</v>
      </c>
      <c r="J19" s="461" t="s">
        <v>894</v>
      </c>
      <c r="K19" s="461" t="s">
        <v>894</v>
      </c>
    </row>
    <row r="20" spans="1:11" s="457" customFormat="1" ht="27.75" customHeight="1">
      <c r="A20" s="461">
        <v>7</v>
      </c>
      <c r="B20" s="514" t="s">
        <v>363</v>
      </c>
      <c r="C20" s="461">
        <v>0</v>
      </c>
      <c r="D20" s="491">
        <v>0</v>
      </c>
      <c r="E20" s="461">
        <v>654</v>
      </c>
      <c r="F20" s="491">
        <v>392.4</v>
      </c>
      <c r="G20" s="461">
        <v>0</v>
      </c>
      <c r="H20" s="461">
        <v>0</v>
      </c>
      <c r="I20" s="461" t="s">
        <v>894</v>
      </c>
      <c r="J20" s="461" t="s">
        <v>894</v>
      </c>
      <c r="K20" s="461" t="s">
        <v>894</v>
      </c>
    </row>
    <row r="21" spans="1:11" s="503" customFormat="1" ht="27.75" customHeight="1">
      <c r="A21" s="461">
        <v>8</v>
      </c>
      <c r="B21" s="514" t="s">
        <v>243</v>
      </c>
      <c r="C21" s="461">
        <v>0</v>
      </c>
      <c r="D21" s="491">
        <v>0</v>
      </c>
      <c r="E21" s="461">
        <v>183</v>
      </c>
      <c r="F21" s="491">
        <v>123.3</v>
      </c>
      <c r="G21" s="461">
        <v>0</v>
      </c>
      <c r="H21" s="461">
        <v>0</v>
      </c>
      <c r="I21" s="461" t="s">
        <v>894</v>
      </c>
      <c r="J21" s="461" t="s">
        <v>894</v>
      </c>
      <c r="K21" s="461" t="s">
        <v>894</v>
      </c>
    </row>
    <row r="22" spans="1:11" s="503" customFormat="1" ht="27.75" customHeight="1">
      <c r="A22" s="461">
        <v>9</v>
      </c>
      <c r="B22" s="514" t="s">
        <v>338</v>
      </c>
      <c r="C22" s="461">
        <v>0</v>
      </c>
      <c r="D22" s="491">
        <v>0</v>
      </c>
      <c r="E22" s="461">
        <v>299</v>
      </c>
      <c r="F22" s="491">
        <v>328.9</v>
      </c>
      <c r="G22" s="461">
        <v>0</v>
      </c>
      <c r="H22" s="461">
        <v>0</v>
      </c>
      <c r="I22" s="461" t="s">
        <v>894</v>
      </c>
      <c r="J22" s="461" t="s">
        <v>894</v>
      </c>
      <c r="K22" s="461" t="s">
        <v>894</v>
      </c>
    </row>
    <row r="23" spans="1:11" s="503" customFormat="1" ht="27.75" customHeight="1">
      <c r="A23" s="461">
        <v>10</v>
      </c>
      <c r="B23" s="514" t="s">
        <v>496</v>
      </c>
      <c r="C23" s="461">
        <v>0</v>
      </c>
      <c r="D23" s="491">
        <v>0</v>
      </c>
      <c r="E23" s="461">
        <v>198</v>
      </c>
      <c r="F23" s="491">
        <v>233.4</v>
      </c>
      <c r="G23" s="461">
        <v>0</v>
      </c>
      <c r="H23" s="461">
        <v>0</v>
      </c>
      <c r="I23" s="461" t="s">
        <v>894</v>
      </c>
      <c r="J23" s="461" t="s">
        <v>894</v>
      </c>
      <c r="K23" s="461" t="s">
        <v>894</v>
      </c>
    </row>
    <row r="24" spans="1:11" s="503" customFormat="1" ht="27.75" customHeight="1">
      <c r="A24" s="461">
        <v>11</v>
      </c>
      <c r="B24" s="514" t="s">
        <v>457</v>
      </c>
      <c r="C24" s="461">
        <v>0</v>
      </c>
      <c r="D24" s="491">
        <v>0</v>
      </c>
      <c r="E24" s="461">
        <v>0</v>
      </c>
      <c r="F24" s="491">
        <v>0</v>
      </c>
      <c r="G24" s="461">
        <v>0</v>
      </c>
      <c r="H24" s="461">
        <v>0</v>
      </c>
      <c r="I24" s="461" t="s">
        <v>894</v>
      </c>
      <c r="J24" s="461" t="s">
        <v>894</v>
      </c>
      <c r="K24" s="461" t="s">
        <v>894</v>
      </c>
    </row>
    <row r="25" spans="1:11" s="503" customFormat="1" ht="27.75" customHeight="1">
      <c r="A25" s="461">
        <v>12</v>
      </c>
      <c r="B25" s="514" t="s">
        <v>495</v>
      </c>
      <c r="C25" s="461">
        <v>0</v>
      </c>
      <c r="D25" s="491">
        <v>0</v>
      </c>
      <c r="E25" s="461">
        <v>0</v>
      </c>
      <c r="F25" s="491">
        <v>0</v>
      </c>
      <c r="G25" s="461">
        <v>0</v>
      </c>
      <c r="H25" s="461">
        <v>0</v>
      </c>
      <c r="I25" s="461" t="s">
        <v>894</v>
      </c>
      <c r="J25" s="461" t="s">
        <v>894</v>
      </c>
      <c r="K25" s="461" t="s">
        <v>894</v>
      </c>
    </row>
    <row r="26" spans="1:11" s="503" customFormat="1" ht="27.75" customHeight="1">
      <c r="A26" s="461">
        <v>13</v>
      </c>
      <c r="B26" s="514" t="s">
        <v>672</v>
      </c>
      <c r="C26" s="461">
        <v>0</v>
      </c>
      <c r="D26" s="491">
        <v>0</v>
      </c>
      <c r="E26" s="461">
        <v>0</v>
      </c>
      <c r="F26" s="491">
        <v>0</v>
      </c>
      <c r="G26" s="461">
        <v>0</v>
      </c>
      <c r="H26" s="461">
        <v>0</v>
      </c>
      <c r="I26" s="461" t="s">
        <v>894</v>
      </c>
      <c r="J26" s="461" t="s">
        <v>894</v>
      </c>
      <c r="K26" s="461" t="s">
        <v>894</v>
      </c>
    </row>
    <row r="27" spans="1:11" s="503" customFormat="1" ht="24.75" customHeight="1">
      <c r="A27" s="841" t="s">
        <v>15</v>
      </c>
      <c r="B27" s="842"/>
      <c r="C27" s="464">
        <f>SUM(C14:C26)</f>
        <v>18969</v>
      </c>
      <c r="D27" s="464">
        <f>SUM(D14:D26)</f>
        <v>11659</v>
      </c>
      <c r="E27" s="464">
        <f>SUM(E14:E26)</f>
        <v>18969</v>
      </c>
      <c r="F27" s="464">
        <f>SUM(F14:F26)</f>
        <v>11658.999999999998</v>
      </c>
      <c r="G27" s="461">
        <v>0</v>
      </c>
      <c r="H27" s="461">
        <v>0</v>
      </c>
      <c r="I27" s="461">
        <v>0</v>
      </c>
      <c r="J27" s="461">
        <v>0</v>
      </c>
      <c r="K27" s="461">
        <v>0</v>
      </c>
    </row>
    <row r="28" spans="1:2" s="10" customFormat="1" ht="12.75">
      <c r="A28" s="8"/>
      <c r="B28" s="282"/>
    </row>
    <row r="29" spans="1:2" s="10" customFormat="1" ht="12.75">
      <c r="A29" s="8"/>
      <c r="B29" s="282"/>
    </row>
    <row r="30" spans="1:2" s="503" customFormat="1" ht="18">
      <c r="A30" s="474" t="s">
        <v>18</v>
      </c>
      <c r="B30" s="644"/>
    </row>
    <row r="31" spans="2:16" s="457" customFormat="1" ht="13.5" customHeight="1">
      <c r="B31" s="477"/>
      <c r="C31" s="476"/>
      <c r="D31" s="476"/>
      <c r="E31" s="476"/>
      <c r="F31" s="476"/>
      <c r="G31" s="476"/>
      <c r="H31" s="476"/>
      <c r="I31" s="887"/>
      <c r="J31" s="887"/>
      <c r="K31" s="476"/>
      <c r="L31" s="476"/>
      <c r="M31" s="476"/>
      <c r="N31" s="476"/>
      <c r="O31" s="476"/>
      <c r="P31" s="476"/>
    </row>
    <row r="32" spans="2:16" s="457" customFormat="1" ht="21.75" customHeight="1">
      <c r="B32" s="515"/>
      <c r="I32" s="877" t="s">
        <v>862</v>
      </c>
      <c r="J32" s="877"/>
      <c r="K32" s="877"/>
      <c r="L32" s="476"/>
      <c r="M32" s="476"/>
      <c r="N32" s="476"/>
      <c r="O32" s="476"/>
      <c r="P32" s="476"/>
    </row>
    <row r="33" spans="1:16" s="457" customFormat="1" ht="21.75" customHeight="1">
      <c r="A33" s="476"/>
      <c r="B33" s="477"/>
      <c r="C33" s="476"/>
      <c r="D33" s="476"/>
      <c r="E33" s="476"/>
      <c r="F33" s="476"/>
      <c r="G33" s="476"/>
      <c r="H33" s="476"/>
      <c r="I33" s="887" t="s">
        <v>864</v>
      </c>
      <c r="J33" s="887"/>
      <c r="K33" s="887"/>
      <c r="L33" s="476"/>
      <c r="M33" s="476"/>
      <c r="N33" s="476"/>
      <c r="O33" s="476"/>
      <c r="P33" s="476"/>
    </row>
    <row r="34" spans="2:9" s="13" customFormat="1" ht="12.75">
      <c r="B34" s="25"/>
      <c r="C34" s="12"/>
      <c r="D34" s="12"/>
      <c r="E34" s="12"/>
      <c r="F34" s="12"/>
      <c r="H34" s="28"/>
      <c r="I34" s="28"/>
    </row>
    <row r="35" spans="1:2" s="13" customFormat="1" ht="12.75">
      <c r="A35" s="12"/>
      <c r="B35" s="284"/>
    </row>
    <row r="36" spans="1:10" ht="12.75">
      <c r="A36" s="967"/>
      <c r="B36" s="967"/>
      <c r="C36" s="967"/>
      <c r="D36" s="967"/>
      <c r="E36" s="967"/>
      <c r="F36" s="967"/>
      <c r="G36" s="967"/>
      <c r="H36" s="967"/>
      <c r="I36" s="967"/>
      <c r="J36" s="967"/>
    </row>
  </sheetData>
  <sheetProtection/>
  <mergeCells count="21">
    <mergeCell ref="G11:H11"/>
    <mergeCell ref="I11:J11"/>
    <mergeCell ref="C10:J10"/>
    <mergeCell ref="D3:E3"/>
    <mergeCell ref="I3:J3"/>
    <mergeCell ref="A7:K7"/>
    <mergeCell ref="A9:B9"/>
    <mergeCell ref="E9:H9"/>
    <mergeCell ref="A5:K5"/>
    <mergeCell ref="A4:K4"/>
    <mergeCell ref="I9:K9"/>
    <mergeCell ref="A27:B27"/>
    <mergeCell ref="K11:K12"/>
    <mergeCell ref="I31:J31"/>
    <mergeCell ref="A36:J36"/>
    <mergeCell ref="I32:K32"/>
    <mergeCell ref="I33:K33"/>
    <mergeCell ref="A11:A12"/>
    <mergeCell ref="B11:B12"/>
    <mergeCell ref="C11:D11"/>
    <mergeCell ref="E11:F11"/>
  </mergeCells>
  <printOptions horizontalCentered="1"/>
  <pageMargins left="0.54" right="0.45" top="0.38" bottom="0" header="0.2" footer="0.31496062992125984"/>
  <pageSetup fitToHeight="1" fitToWidth="1" horizontalDpi="600" verticalDpi="600" orientation="landscape" paperSize="9" scale="7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4"/>
  <sheetViews>
    <sheetView view="pageBreakPreview" zoomScale="90" zoomScaleSheetLayoutView="90" zoomScalePageLayoutView="0" workbookViewId="0" topLeftCell="A1">
      <selection activeCell="I1" sqref="I1:J1"/>
    </sheetView>
  </sheetViews>
  <sheetFormatPr defaultColWidth="9.140625" defaultRowHeight="12.75"/>
  <cols>
    <col min="2" max="2" width="15.7109375" style="0" bestFit="1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881"/>
      <c r="E1" s="881"/>
      <c r="H1" s="35"/>
      <c r="I1" s="980" t="s">
        <v>364</v>
      </c>
      <c r="J1" s="980"/>
    </row>
    <row r="2" spans="1:10" ht="15">
      <c r="A2" s="999" t="s">
        <v>0</v>
      </c>
      <c r="B2" s="999"/>
      <c r="C2" s="999"/>
      <c r="D2" s="999"/>
      <c r="E2" s="999"/>
      <c r="F2" s="999"/>
      <c r="G2" s="999"/>
      <c r="H2" s="999"/>
      <c r="I2" s="999"/>
      <c r="J2" s="999"/>
    </row>
    <row r="3" spans="1:10" ht="20.25">
      <c r="A3" s="1033" t="s">
        <v>687</v>
      </c>
      <c r="B3" s="1033"/>
      <c r="C3" s="1033"/>
      <c r="D3" s="1033"/>
      <c r="E3" s="1033"/>
      <c r="F3" s="1033"/>
      <c r="G3" s="1033"/>
      <c r="H3" s="1033"/>
      <c r="I3" s="1033"/>
      <c r="J3" s="1033"/>
    </row>
    <row r="4" ht="10.5" customHeight="1"/>
    <row r="5" spans="1:11" s="13" customFormat="1" ht="18.75" customHeight="1">
      <c r="A5" s="1144" t="s">
        <v>420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</row>
    <row r="6" spans="1:10" s="13" customFormat="1" ht="15.75" customHeight="1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1" s="13" customFormat="1" ht="15.75">
      <c r="A7" s="976" t="s">
        <v>861</v>
      </c>
      <c r="B7" s="976"/>
      <c r="E7" s="1084"/>
      <c r="F7" s="1084"/>
      <c r="G7" s="1084"/>
      <c r="H7" s="1084"/>
      <c r="I7" s="1084" t="s">
        <v>764</v>
      </c>
      <c r="J7" s="1084"/>
      <c r="K7" s="1084"/>
    </row>
    <row r="8" spans="3:10" s="11" customFormat="1" ht="15.75" hidden="1">
      <c r="C8" s="999" t="s">
        <v>12</v>
      </c>
      <c r="D8" s="999"/>
      <c r="E8" s="999"/>
      <c r="F8" s="999"/>
      <c r="G8" s="999"/>
      <c r="H8" s="999"/>
      <c r="I8" s="999"/>
      <c r="J8" s="999"/>
    </row>
    <row r="9" spans="1:19" ht="30" customHeight="1">
      <c r="A9" s="977" t="s">
        <v>20</v>
      </c>
      <c r="B9" s="977" t="s">
        <v>33</v>
      </c>
      <c r="C9" s="1035" t="s">
        <v>749</v>
      </c>
      <c r="D9" s="1143"/>
      <c r="E9" s="1035" t="s">
        <v>34</v>
      </c>
      <c r="F9" s="1143"/>
      <c r="G9" s="1035" t="s">
        <v>35</v>
      </c>
      <c r="H9" s="1143"/>
      <c r="I9" s="974" t="s">
        <v>100</v>
      </c>
      <c r="J9" s="974"/>
      <c r="K9" s="977" t="s">
        <v>229</v>
      </c>
      <c r="R9" s="7"/>
      <c r="S9" s="10"/>
    </row>
    <row r="10" spans="1:11" s="12" customFormat="1" ht="42" customHeight="1">
      <c r="A10" s="978"/>
      <c r="B10" s="978"/>
      <c r="C10" s="3" t="s">
        <v>36</v>
      </c>
      <c r="D10" s="3" t="s">
        <v>99</v>
      </c>
      <c r="E10" s="3" t="s">
        <v>36</v>
      </c>
      <c r="F10" s="3" t="s">
        <v>99</v>
      </c>
      <c r="G10" s="3" t="s">
        <v>36</v>
      </c>
      <c r="H10" s="3" t="s">
        <v>99</v>
      </c>
      <c r="I10" s="3" t="s">
        <v>129</v>
      </c>
      <c r="J10" s="3" t="s">
        <v>130</v>
      </c>
      <c r="K10" s="978"/>
    </row>
    <row r="11" spans="1:11" ht="12.75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2">
        <v>11</v>
      </c>
    </row>
    <row r="12" spans="1:11" s="13" customFormat="1" ht="15" customHeight="1">
      <c r="A12" s="15">
        <v>1</v>
      </c>
      <c r="B12" s="16" t="s">
        <v>866</v>
      </c>
      <c r="C12" s="176">
        <v>1301</v>
      </c>
      <c r="D12" s="176">
        <v>796.2</v>
      </c>
      <c r="E12" s="176">
        <v>1301</v>
      </c>
      <c r="F12" s="176">
        <v>796.2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</row>
    <row r="13" spans="1:11" s="13" customFormat="1" ht="15" customHeight="1">
      <c r="A13" s="15">
        <v>2</v>
      </c>
      <c r="B13" s="16" t="s">
        <v>884</v>
      </c>
      <c r="C13" s="176">
        <v>309</v>
      </c>
      <c r="D13" s="176">
        <v>193.9</v>
      </c>
      <c r="E13" s="176">
        <v>309</v>
      </c>
      <c r="F13" s="176">
        <v>193.9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</row>
    <row r="14" spans="1:11" s="13" customFormat="1" ht="15" customHeight="1">
      <c r="A14" s="15">
        <v>3</v>
      </c>
      <c r="B14" s="16" t="s">
        <v>867</v>
      </c>
      <c r="C14" s="176">
        <v>660</v>
      </c>
      <c r="D14" s="176">
        <v>412</v>
      </c>
      <c r="E14" s="176">
        <v>660</v>
      </c>
      <c r="F14" s="176">
        <v>412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</row>
    <row r="15" spans="1:11" s="13" customFormat="1" ht="15" customHeight="1">
      <c r="A15" s="15">
        <v>4</v>
      </c>
      <c r="B15" s="16" t="s">
        <v>868</v>
      </c>
      <c r="C15" s="176">
        <v>398</v>
      </c>
      <c r="D15" s="176">
        <v>250.8</v>
      </c>
      <c r="E15" s="176">
        <v>398</v>
      </c>
      <c r="F15" s="176">
        <v>250.8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</row>
    <row r="16" spans="1:11" s="13" customFormat="1" ht="15" customHeight="1">
      <c r="A16" s="15">
        <v>5</v>
      </c>
      <c r="B16" s="16" t="s">
        <v>869</v>
      </c>
      <c r="C16" s="176">
        <v>680</v>
      </c>
      <c r="D16" s="176">
        <v>415</v>
      </c>
      <c r="E16" s="176">
        <v>680</v>
      </c>
      <c r="F16" s="176">
        <v>415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</row>
    <row r="17" spans="1:11" s="13" customFormat="1" ht="15" customHeight="1">
      <c r="A17" s="15">
        <v>6</v>
      </c>
      <c r="B17" s="16" t="s">
        <v>870</v>
      </c>
      <c r="C17" s="176">
        <v>711</v>
      </c>
      <c r="D17" s="176">
        <v>433.6</v>
      </c>
      <c r="E17" s="176">
        <v>711</v>
      </c>
      <c r="F17" s="176">
        <v>433.6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</row>
    <row r="18" spans="1:11" s="13" customFormat="1" ht="15" customHeight="1">
      <c r="A18" s="15">
        <v>7</v>
      </c>
      <c r="B18" s="16" t="s">
        <v>871</v>
      </c>
      <c r="C18" s="176">
        <v>826</v>
      </c>
      <c r="D18" s="176">
        <v>525.6</v>
      </c>
      <c r="E18" s="176">
        <v>826</v>
      </c>
      <c r="F18" s="176">
        <v>525.6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</row>
    <row r="19" spans="1:11" s="13" customFormat="1" ht="15" customHeight="1">
      <c r="A19" s="15">
        <v>8</v>
      </c>
      <c r="B19" s="16" t="s">
        <v>872</v>
      </c>
      <c r="C19" s="15">
        <v>1491</v>
      </c>
      <c r="D19" s="15">
        <v>923.6</v>
      </c>
      <c r="E19" s="15">
        <v>1491</v>
      </c>
      <c r="F19" s="15">
        <v>923.6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</row>
    <row r="20" spans="1:11" s="13" customFormat="1" ht="15" customHeight="1">
      <c r="A20" s="15">
        <v>9</v>
      </c>
      <c r="B20" s="16" t="s">
        <v>873</v>
      </c>
      <c r="C20" s="15">
        <v>532</v>
      </c>
      <c r="D20" s="15">
        <v>322.2</v>
      </c>
      <c r="E20" s="15">
        <v>532</v>
      </c>
      <c r="F20" s="15">
        <v>322.2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</row>
    <row r="21" spans="1:11" s="13" customFormat="1" ht="15" customHeight="1">
      <c r="A21" s="15">
        <v>10</v>
      </c>
      <c r="B21" s="16" t="s">
        <v>874</v>
      </c>
      <c r="C21" s="15">
        <v>1734</v>
      </c>
      <c r="D21" s="15">
        <v>1062.9</v>
      </c>
      <c r="E21" s="15">
        <v>1734</v>
      </c>
      <c r="F21" s="15">
        <v>1062.9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</row>
    <row r="22" spans="1:11" s="13" customFormat="1" ht="15" customHeight="1">
      <c r="A22" s="15">
        <v>11</v>
      </c>
      <c r="B22" s="16" t="s">
        <v>875</v>
      </c>
      <c r="C22" s="15">
        <v>1493</v>
      </c>
      <c r="D22" s="15">
        <v>910.8</v>
      </c>
      <c r="E22" s="15">
        <v>1493</v>
      </c>
      <c r="F22" s="15">
        <v>910.8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</row>
    <row r="23" spans="1:11" s="13" customFormat="1" ht="15" customHeight="1">
      <c r="A23" s="15">
        <v>12</v>
      </c>
      <c r="B23" s="16" t="s">
        <v>876</v>
      </c>
      <c r="C23" s="15">
        <v>759</v>
      </c>
      <c r="D23" s="15">
        <v>458.4</v>
      </c>
      <c r="E23" s="15">
        <v>759</v>
      </c>
      <c r="F23" s="15">
        <v>458.4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</row>
    <row r="24" spans="1:11" s="13" customFormat="1" ht="15" customHeight="1">
      <c r="A24" s="15">
        <v>13</v>
      </c>
      <c r="B24" s="16" t="s">
        <v>877</v>
      </c>
      <c r="C24" s="15">
        <v>1454</v>
      </c>
      <c r="D24" s="15">
        <v>887.9</v>
      </c>
      <c r="E24" s="15">
        <v>1454</v>
      </c>
      <c r="F24" s="15">
        <v>887.9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</row>
    <row r="25" spans="1:11" s="13" customFormat="1" ht="15" customHeight="1">
      <c r="A25" s="15">
        <v>14</v>
      </c>
      <c r="B25" s="16" t="s">
        <v>878</v>
      </c>
      <c r="C25" s="15">
        <v>461</v>
      </c>
      <c r="D25" s="176">
        <v>283.6</v>
      </c>
      <c r="E25" s="15">
        <v>461</v>
      </c>
      <c r="F25" s="176">
        <v>283.6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</row>
    <row r="26" spans="1:11" s="13" customFormat="1" ht="15" customHeight="1">
      <c r="A26" s="15">
        <v>15</v>
      </c>
      <c r="B26" s="16" t="s">
        <v>879</v>
      </c>
      <c r="C26" s="15">
        <v>578</v>
      </c>
      <c r="D26" s="15">
        <v>369.3</v>
      </c>
      <c r="E26" s="15">
        <v>578</v>
      </c>
      <c r="F26" s="15">
        <v>369.3</v>
      </c>
      <c r="G26" s="176">
        <v>0</v>
      </c>
      <c r="H26" s="176">
        <v>0</v>
      </c>
      <c r="I26" s="176">
        <v>0</v>
      </c>
      <c r="J26" s="176">
        <v>0</v>
      </c>
      <c r="K26" s="176">
        <v>0</v>
      </c>
    </row>
    <row r="27" spans="1:11" s="13" customFormat="1" ht="15" customHeight="1">
      <c r="A27" s="15">
        <v>16</v>
      </c>
      <c r="B27" s="16" t="s">
        <v>885</v>
      </c>
      <c r="C27" s="15">
        <v>553</v>
      </c>
      <c r="D27" s="15">
        <v>335.3</v>
      </c>
      <c r="E27" s="15">
        <v>553</v>
      </c>
      <c r="F27" s="15">
        <v>335.3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</row>
    <row r="28" spans="1:11" s="13" customFormat="1" ht="15" customHeight="1">
      <c r="A28" s="15">
        <v>17</v>
      </c>
      <c r="B28" s="16" t="s">
        <v>880</v>
      </c>
      <c r="C28" s="15">
        <v>654</v>
      </c>
      <c r="D28" s="15">
        <v>401.4</v>
      </c>
      <c r="E28" s="15">
        <v>654</v>
      </c>
      <c r="F28" s="15">
        <v>401.4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</row>
    <row r="29" spans="1:11" s="13" customFormat="1" ht="15" customHeight="1">
      <c r="A29" s="15">
        <v>18</v>
      </c>
      <c r="B29" s="16" t="s">
        <v>881</v>
      </c>
      <c r="C29" s="15">
        <v>1245</v>
      </c>
      <c r="D29" s="15">
        <v>764.5</v>
      </c>
      <c r="E29" s="15">
        <v>1245</v>
      </c>
      <c r="F29" s="15">
        <v>764.5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</row>
    <row r="30" spans="1:11" s="13" customFormat="1" ht="15" customHeight="1">
      <c r="A30" s="15">
        <v>19</v>
      </c>
      <c r="B30" s="16" t="s">
        <v>886</v>
      </c>
      <c r="C30" s="15">
        <v>746</v>
      </c>
      <c r="D30" s="15">
        <v>457.1</v>
      </c>
      <c r="E30" s="15">
        <v>746</v>
      </c>
      <c r="F30" s="15">
        <v>457.1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</row>
    <row r="31" spans="1:11" s="13" customFormat="1" ht="15" customHeight="1">
      <c r="A31" s="15">
        <v>20</v>
      </c>
      <c r="B31" s="16" t="s">
        <v>882</v>
      </c>
      <c r="C31" s="15">
        <v>883</v>
      </c>
      <c r="D31" s="15">
        <v>539.3</v>
      </c>
      <c r="E31" s="15">
        <v>883</v>
      </c>
      <c r="F31" s="15">
        <v>539.3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</row>
    <row r="32" spans="1:11" s="18" customFormat="1" ht="15" customHeight="1">
      <c r="A32" s="15">
        <v>21</v>
      </c>
      <c r="B32" s="16" t="s">
        <v>887</v>
      </c>
      <c r="C32" s="15">
        <v>691</v>
      </c>
      <c r="D32" s="15">
        <v>422.1</v>
      </c>
      <c r="E32" s="15">
        <v>691</v>
      </c>
      <c r="F32" s="15">
        <v>422.1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</row>
    <row r="33" spans="1:11" s="18" customFormat="1" ht="15" customHeight="1">
      <c r="A33" s="15">
        <v>22</v>
      </c>
      <c r="B33" s="16" t="s">
        <v>883</v>
      </c>
      <c r="C33" s="15">
        <v>810</v>
      </c>
      <c r="D33" s="15">
        <v>493.5</v>
      </c>
      <c r="E33" s="15">
        <v>810</v>
      </c>
      <c r="F33" s="15">
        <v>493.5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</row>
    <row r="34" spans="1:11" s="18" customFormat="1" ht="15" customHeight="1">
      <c r="A34" s="15"/>
      <c r="B34" s="15" t="s">
        <v>15</v>
      </c>
      <c r="C34" s="15">
        <f>SUM(C12:C33)</f>
        <v>18969</v>
      </c>
      <c r="D34" s="15">
        <f aca="true" t="shared" si="0" ref="D34:K34">SUM(D12:D33)</f>
        <v>11658.999999999998</v>
      </c>
      <c r="E34" s="15">
        <f t="shared" si="0"/>
        <v>18969</v>
      </c>
      <c r="F34" s="15">
        <f t="shared" si="0"/>
        <v>11658.999999999998</v>
      </c>
      <c r="G34" s="15">
        <f t="shared" si="0"/>
        <v>0</v>
      </c>
      <c r="H34" s="15">
        <f t="shared" si="0"/>
        <v>0</v>
      </c>
      <c r="I34" s="15">
        <f t="shared" si="0"/>
        <v>0</v>
      </c>
      <c r="J34" s="15">
        <f t="shared" si="0"/>
        <v>0</v>
      </c>
      <c r="K34" s="15">
        <f t="shared" si="0"/>
        <v>0</v>
      </c>
    </row>
    <row r="35" s="10" customFormat="1" ht="12.75">
      <c r="A35" s="8" t="s">
        <v>37</v>
      </c>
    </row>
    <row r="36" s="10" customFormat="1" ht="12.75">
      <c r="A36" s="8"/>
    </row>
    <row r="37" s="10" customFormat="1" ht="12.75">
      <c r="A37" s="8"/>
    </row>
    <row r="38" s="10" customFormat="1" ht="12.75">
      <c r="A38" s="8"/>
    </row>
    <row r="39" spans="2:16" s="13" customFormat="1" ht="19.5" customHeight="1">
      <c r="B39" s="64"/>
      <c r="C39" s="64"/>
      <c r="D39" s="64"/>
      <c r="E39" s="64"/>
      <c r="F39" s="64"/>
      <c r="G39" s="64"/>
      <c r="H39" s="64"/>
      <c r="I39" s="1023" t="s">
        <v>862</v>
      </c>
      <c r="J39" s="1023"/>
      <c r="K39" s="1023"/>
      <c r="L39" s="64"/>
      <c r="M39" s="64"/>
      <c r="N39" s="64"/>
      <c r="O39" s="64"/>
      <c r="P39" s="64"/>
    </row>
    <row r="40" spans="1:16" s="13" customFormat="1" ht="19.5" customHeight="1">
      <c r="A40" s="64"/>
      <c r="B40" s="64"/>
      <c r="C40" s="64"/>
      <c r="D40" s="64"/>
      <c r="E40" s="64"/>
      <c r="F40" s="64"/>
      <c r="G40" s="64"/>
      <c r="H40" s="64"/>
      <c r="I40" s="1023" t="s">
        <v>864</v>
      </c>
      <c r="J40" s="1023"/>
      <c r="K40" s="1023"/>
      <c r="L40" s="64"/>
      <c r="M40" s="64"/>
      <c r="N40" s="64"/>
      <c r="O40" s="64"/>
      <c r="P40" s="64"/>
    </row>
    <row r="41" spans="1:16" s="13" customFormat="1" ht="12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1:9" s="13" customFormat="1" ht="12.75">
      <c r="A42" s="12" t="s">
        <v>18</v>
      </c>
      <c r="B42" s="12"/>
      <c r="C42" s="12"/>
      <c r="D42" s="12"/>
      <c r="E42" s="12"/>
      <c r="F42" s="12"/>
      <c r="H42" s="28"/>
      <c r="I42" s="28"/>
    </row>
    <row r="43" s="13" customFormat="1" ht="12.75">
      <c r="A43" s="12"/>
    </row>
    <row r="44" spans="1:10" ht="12.75">
      <c r="A44" s="967"/>
      <c r="B44" s="967"/>
      <c r="C44" s="967"/>
      <c r="D44" s="967"/>
      <c r="E44" s="967"/>
      <c r="F44" s="967"/>
      <c r="G44" s="967"/>
      <c r="H44" s="967"/>
      <c r="I44" s="967"/>
      <c r="J44" s="967"/>
    </row>
  </sheetData>
  <sheetProtection/>
  <mergeCells count="19">
    <mergeCell ref="I40:K40"/>
    <mergeCell ref="A44:J44"/>
    <mergeCell ref="E9:F9"/>
    <mergeCell ref="C9:D9"/>
    <mergeCell ref="A2:J2"/>
    <mergeCell ref="K9:K10"/>
    <mergeCell ref="C8:J8"/>
    <mergeCell ref="E7:H7"/>
    <mergeCell ref="A3:J3"/>
    <mergeCell ref="I7:K7"/>
    <mergeCell ref="I1:J1"/>
    <mergeCell ref="G9:H9"/>
    <mergeCell ref="I9:J9"/>
    <mergeCell ref="D1:E1"/>
    <mergeCell ref="A9:A10"/>
    <mergeCell ref="I39:K39"/>
    <mergeCell ref="A7:B7"/>
    <mergeCell ref="A5:K5"/>
    <mergeCell ref="B9:B10"/>
  </mergeCells>
  <printOptions horizontalCentered="1"/>
  <pageMargins left="0.7086614173228347" right="0.58" top="0.44" bottom="0" header="0.22" footer="0.31496062992125984"/>
  <pageSetup fitToHeight="1" fitToWidth="1" horizontalDpi="600" verticalDpi="600" orientation="landscape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3"/>
  <sheetViews>
    <sheetView view="pageBreakPreview" zoomScale="90" zoomScaleSheetLayoutView="90" zoomScalePageLayoutView="0" workbookViewId="0" topLeftCell="A7">
      <selection activeCell="A12" sqref="A12:IV34"/>
    </sheetView>
  </sheetViews>
  <sheetFormatPr defaultColWidth="9.140625" defaultRowHeight="12.75"/>
  <cols>
    <col min="2" max="2" width="19.00390625" style="0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881"/>
      <c r="E1" s="881"/>
      <c r="H1" s="35"/>
      <c r="J1" s="980" t="s">
        <v>65</v>
      </c>
      <c r="K1" s="980"/>
    </row>
    <row r="2" spans="1:10" ht="15">
      <c r="A2" s="999" t="s">
        <v>0</v>
      </c>
      <c r="B2" s="999"/>
      <c r="C2" s="999"/>
      <c r="D2" s="999"/>
      <c r="E2" s="999"/>
      <c r="F2" s="999"/>
      <c r="G2" s="999"/>
      <c r="H2" s="999"/>
      <c r="I2" s="999"/>
      <c r="J2" s="999"/>
    </row>
    <row r="3" spans="1:10" ht="18">
      <c r="A3" s="877" t="s">
        <v>684</v>
      </c>
      <c r="B3" s="877"/>
      <c r="C3" s="877"/>
      <c r="D3" s="877"/>
      <c r="E3" s="877"/>
      <c r="F3" s="877"/>
      <c r="G3" s="877"/>
      <c r="H3" s="877"/>
      <c r="I3" s="877"/>
      <c r="J3" s="877"/>
    </row>
    <row r="4" ht="10.5" customHeight="1"/>
    <row r="5" spans="1:12" s="13" customFormat="1" ht="15.75" customHeight="1">
      <c r="A5" s="1145" t="s">
        <v>421</v>
      </c>
      <c r="B5" s="1145"/>
      <c r="C5" s="1145"/>
      <c r="D5" s="1145"/>
      <c r="E5" s="1145"/>
      <c r="F5" s="1145"/>
      <c r="G5" s="1145"/>
      <c r="H5" s="1145"/>
      <c r="I5" s="1145"/>
      <c r="J5" s="1145"/>
      <c r="K5" s="1145"/>
      <c r="L5" s="1145"/>
    </row>
    <row r="6" spans="1:10" s="13" customFormat="1" ht="15.75" customHeight="1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1" s="13" customFormat="1" ht="15.75">
      <c r="A7" s="976" t="s">
        <v>861</v>
      </c>
      <c r="B7" s="976"/>
      <c r="I7" s="1084" t="s">
        <v>764</v>
      </c>
      <c r="J7" s="1084"/>
      <c r="K7" s="1084"/>
    </row>
    <row r="8" spans="3:10" s="11" customFormat="1" ht="15.75" hidden="1">
      <c r="C8" s="999" t="s">
        <v>12</v>
      </c>
      <c r="D8" s="999"/>
      <c r="E8" s="999"/>
      <c r="F8" s="999"/>
      <c r="G8" s="999"/>
      <c r="H8" s="999"/>
      <c r="I8" s="999"/>
      <c r="J8" s="999"/>
    </row>
    <row r="9" spans="1:19" ht="30" customHeight="1">
      <c r="A9" s="977" t="s">
        <v>20</v>
      </c>
      <c r="B9" s="977" t="s">
        <v>33</v>
      </c>
      <c r="C9" s="1035" t="s">
        <v>750</v>
      </c>
      <c r="D9" s="1143"/>
      <c r="E9" s="1035" t="s">
        <v>460</v>
      </c>
      <c r="F9" s="1143"/>
      <c r="G9" s="1035" t="s">
        <v>35</v>
      </c>
      <c r="H9" s="1143"/>
      <c r="I9" s="974" t="s">
        <v>100</v>
      </c>
      <c r="J9" s="974"/>
      <c r="K9" s="977" t="s">
        <v>498</v>
      </c>
      <c r="R9" s="7"/>
      <c r="S9" s="10"/>
    </row>
    <row r="10" spans="1:11" s="12" customFormat="1" ht="46.5" customHeight="1">
      <c r="A10" s="978"/>
      <c r="B10" s="978"/>
      <c r="C10" s="3" t="s">
        <v>36</v>
      </c>
      <c r="D10" s="3" t="s">
        <v>99</v>
      </c>
      <c r="E10" s="3" t="s">
        <v>36</v>
      </c>
      <c r="F10" s="3" t="s">
        <v>99</v>
      </c>
      <c r="G10" s="3" t="s">
        <v>36</v>
      </c>
      <c r="H10" s="3" t="s">
        <v>99</v>
      </c>
      <c r="I10" s="3" t="s">
        <v>129</v>
      </c>
      <c r="J10" s="3" t="s">
        <v>130</v>
      </c>
      <c r="K10" s="978"/>
    </row>
    <row r="11" spans="1:11" ht="12.75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112">
        <v>11</v>
      </c>
    </row>
    <row r="12" spans="1:11" ht="15">
      <c r="A12" s="6">
        <v>1</v>
      </c>
      <c r="B12" s="299" t="s">
        <v>866</v>
      </c>
      <c r="C12" s="6">
        <v>1280</v>
      </c>
      <c r="D12" s="6">
        <v>64</v>
      </c>
      <c r="E12" s="6">
        <v>1280</v>
      </c>
      <c r="F12" s="6">
        <v>64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5">
      <c r="A13" s="6">
        <v>2</v>
      </c>
      <c r="B13" s="299" t="s">
        <v>884</v>
      </c>
      <c r="C13" s="6">
        <v>299</v>
      </c>
      <c r="D13" s="6">
        <v>14.95</v>
      </c>
      <c r="E13" s="6">
        <v>299</v>
      </c>
      <c r="F13" s="6">
        <v>14.95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5">
      <c r="A14" s="6">
        <v>3</v>
      </c>
      <c r="B14" s="299" t="s">
        <v>867</v>
      </c>
      <c r="C14" s="6">
        <v>660</v>
      </c>
      <c r="D14" s="6">
        <v>33</v>
      </c>
      <c r="E14" s="6">
        <v>660</v>
      </c>
      <c r="F14" s="6">
        <v>33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5">
      <c r="A15" s="6">
        <v>4</v>
      </c>
      <c r="B15" s="299" t="s">
        <v>868</v>
      </c>
      <c r="C15" s="6">
        <v>409</v>
      </c>
      <c r="D15" s="6">
        <v>20.45</v>
      </c>
      <c r="E15" s="6">
        <v>409</v>
      </c>
      <c r="F15" s="6">
        <v>20.45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5">
      <c r="A16" s="6">
        <v>5</v>
      </c>
      <c r="B16" s="299" t="s">
        <v>869</v>
      </c>
      <c r="C16" s="6">
        <v>687</v>
      </c>
      <c r="D16" s="6">
        <v>34.35</v>
      </c>
      <c r="E16" s="6">
        <v>687</v>
      </c>
      <c r="F16" s="6">
        <v>34.35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5">
      <c r="A17" s="6">
        <v>6</v>
      </c>
      <c r="B17" s="299" t="s">
        <v>870</v>
      </c>
      <c r="C17" s="6">
        <v>718</v>
      </c>
      <c r="D17" s="6">
        <v>35.9</v>
      </c>
      <c r="E17" s="6">
        <v>718</v>
      </c>
      <c r="F17" s="6">
        <v>35.9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5">
      <c r="A18" s="6">
        <v>7</v>
      </c>
      <c r="B18" s="299" t="s">
        <v>871</v>
      </c>
      <c r="C18" s="6">
        <v>887</v>
      </c>
      <c r="D18" s="6">
        <v>44.35</v>
      </c>
      <c r="E18" s="6">
        <v>887</v>
      </c>
      <c r="F18" s="6">
        <v>44.35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5">
      <c r="A19" s="6">
        <v>8</v>
      </c>
      <c r="B19" s="299" t="s">
        <v>872</v>
      </c>
      <c r="C19" s="6">
        <v>1174</v>
      </c>
      <c r="D19" s="6">
        <v>58.7</v>
      </c>
      <c r="E19" s="6">
        <v>1174</v>
      </c>
      <c r="F19" s="6">
        <v>58.7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5">
      <c r="A20" s="6">
        <v>9</v>
      </c>
      <c r="B20" s="299" t="s">
        <v>873</v>
      </c>
      <c r="C20" s="6">
        <v>553</v>
      </c>
      <c r="D20" s="6">
        <v>27.65</v>
      </c>
      <c r="E20" s="6">
        <v>553</v>
      </c>
      <c r="F20" s="6">
        <v>27.65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5">
      <c r="A21" s="6">
        <v>10</v>
      </c>
      <c r="B21" s="299" t="s">
        <v>874</v>
      </c>
      <c r="C21" s="6">
        <v>1716</v>
      </c>
      <c r="D21" s="6">
        <v>85.8</v>
      </c>
      <c r="E21" s="6">
        <v>1716</v>
      </c>
      <c r="F21" s="6">
        <v>85.8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5">
      <c r="A22" s="6">
        <v>11</v>
      </c>
      <c r="B22" s="299" t="s">
        <v>875</v>
      </c>
      <c r="C22" s="6">
        <v>1430</v>
      </c>
      <c r="D22" s="6">
        <v>71.5</v>
      </c>
      <c r="E22" s="6">
        <v>1430</v>
      </c>
      <c r="F22" s="6">
        <v>71.5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15">
      <c r="A23" s="6">
        <v>12</v>
      </c>
      <c r="B23" s="299" t="s">
        <v>876</v>
      </c>
      <c r="C23" s="6">
        <v>792</v>
      </c>
      <c r="D23" s="6">
        <v>39.6</v>
      </c>
      <c r="E23" s="6">
        <v>792</v>
      </c>
      <c r="F23" s="6">
        <v>39.6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5">
      <c r="A24" s="6">
        <v>13</v>
      </c>
      <c r="B24" s="299" t="s">
        <v>877</v>
      </c>
      <c r="C24" s="6">
        <v>1535</v>
      </c>
      <c r="D24" s="6">
        <v>76.75</v>
      </c>
      <c r="E24" s="6">
        <v>1535</v>
      </c>
      <c r="F24" s="6">
        <v>76.75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15">
      <c r="A25" s="6">
        <v>14</v>
      </c>
      <c r="B25" s="299" t="s">
        <v>878</v>
      </c>
      <c r="C25" s="6">
        <v>468</v>
      </c>
      <c r="D25" s="6">
        <v>23.4</v>
      </c>
      <c r="E25" s="6">
        <v>468</v>
      </c>
      <c r="F25" s="6">
        <v>23.4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5">
      <c r="A26" s="6">
        <v>15</v>
      </c>
      <c r="B26" s="299" t="s">
        <v>879</v>
      </c>
      <c r="C26" s="6">
        <v>608</v>
      </c>
      <c r="D26" s="6">
        <v>30.4</v>
      </c>
      <c r="E26" s="6">
        <v>608</v>
      </c>
      <c r="F26" s="6">
        <v>30.4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5">
      <c r="A27" s="6">
        <v>16</v>
      </c>
      <c r="B27" s="299" t="s">
        <v>968</v>
      </c>
      <c r="C27" s="6">
        <v>528</v>
      </c>
      <c r="D27" s="6">
        <v>26.4</v>
      </c>
      <c r="E27" s="6">
        <v>528</v>
      </c>
      <c r="F27" s="6">
        <v>26.4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ht="15">
      <c r="A28" s="6">
        <v>17</v>
      </c>
      <c r="B28" s="299" t="s">
        <v>880</v>
      </c>
      <c r="C28" s="6">
        <v>538</v>
      </c>
      <c r="D28" s="6">
        <v>26.9</v>
      </c>
      <c r="E28" s="6">
        <v>538</v>
      </c>
      <c r="F28" s="6">
        <v>26.9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15">
      <c r="A29" s="6">
        <v>18</v>
      </c>
      <c r="B29" s="299" t="s">
        <v>881</v>
      </c>
      <c r="C29" s="6">
        <v>1399</v>
      </c>
      <c r="D29" s="6">
        <v>69.95</v>
      </c>
      <c r="E29" s="6">
        <v>1399</v>
      </c>
      <c r="F29" s="6">
        <v>69.95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15">
      <c r="A30" s="6">
        <v>19</v>
      </c>
      <c r="B30" s="299" t="s">
        <v>969</v>
      </c>
      <c r="C30" s="6">
        <v>851</v>
      </c>
      <c r="D30" s="6">
        <v>42.55</v>
      </c>
      <c r="E30" s="6">
        <v>851</v>
      </c>
      <c r="F30" s="6">
        <v>42.55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15">
      <c r="A31" s="6">
        <v>20</v>
      </c>
      <c r="B31" s="299" t="s">
        <v>882</v>
      </c>
      <c r="C31" s="6">
        <v>1027</v>
      </c>
      <c r="D31" s="6">
        <v>51.35</v>
      </c>
      <c r="E31" s="6">
        <v>1027</v>
      </c>
      <c r="F31" s="6">
        <v>51.35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 s="10" customFormat="1" ht="15">
      <c r="A32" s="6">
        <v>21</v>
      </c>
      <c r="B32" s="299" t="s">
        <v>970</v>
      </c>
      <c r="C32" s="6">
        <v>606</v>
      </c>
      <c r="D32" s="6">
        <v>30.3</v>
      </c>
      <c r="E32" s="6">
        <v>606</v>
      </c>
      <c r="F32" s="6">
        <v>30.3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 s="10" customFormat="1" ht="15">
      <c r="A33" s="6">
        <v>22</v>
      </c>
      <c r="B33" s="299" t="s">
        <v>883</v>
      </c>
      <c r="C33" s="6">
        <v>804</v>
      </c>
      <c r="D33" s="6">
        <v>40.2</v>
      </c>
      <c r="E33" s="6">
        <v>804</v>
      </c>
      <c r="F33" s="6">
        <v>40.2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s="10" customFormat="1" ht="12.75">
      <c r="A34" s="2" t="s">
        <v>15</v>
      </c>
      <c r="B34" s="280"/>
      <c r="C34" s="6">
        <f aca="true" t="shared" si="0" ref="C34:K34">SUM(C12:C33)</f>
        <v>18969</v>
      </c>
      <c r="D34" s="6">
        <f t="shared" si="0"/>
        <v>948.4499999999999</v>
      </c>
      <c r="E34" s="6">
        <f t="shared" si="0"/>
        <v>18969</v>
      </c>
      <c r="F34" s="6">
        <f t="shared" si="0"/>
        <v>948.4499999999999</v>
      </c>
      <c r="G34" s="6">
        <f t="shared" si="0"/>
        <v>0</v>
      </c>
      <c r="H34" s="6">
        <f t="shared" si="0"/>
        <v>0</v>
      </c>
      <c r="I34" s="6">
        <f t="shared" si="0"/>
        <v>0</v>
      </c>
      <c r="J34" s="6">
        <f t="shared" si="0"/>
        <v>0</v>
      </c>
      <c r="K34" s="6">
        <f t="shared" si="0"/>
        <v>0</v>
      </c>
    </row>
    <row r="35" s="10" customFormat="1" ht="12.75"/>
    <row r="36" s="10" customFormat="1" ht="12.75">
      <c r="A36" s="8" t="s">
        <v>37</v>
      </c>
    </row>
    <row r="37" spans="3:6" ht="15.75" customHeight="1">
      <c r="C37" s="1060"/>
      <c r="D37" s="1060"/>
      <c r="E37" s="1060"/>
      <c r="F37" s="1060"/>
    </row>
    <row r="38" spans="2:16" s="13" customFormat="1" ht="13.5" customHeight="1">
      <c r="B38" s="64"/>
      <c r="C38" s="64"/>
      <c r="D38" s="64"/>
      <c r="E38" s="64"/>
      <c r="F38" s="64"/>
      <c r="G38" s="64"/>
      <c r="H38" s="64"/>
      <c r="I38" s="1090"/>
      <c r="J38" s="1090"/>
      <c r="K38" s="64"/>
      <c r="L38" s="64"/>
      <c r="M38" s="64"/>
      <c r="N38" s="64"/>
      <c r="O38" s="64"/>
      <c r="P38" s="64"/>
    </row>
    <row r="39" spans="1:16" s="13" customFormat="1" ht="23.25" customHeight="1">
      <c r="A39" s="12" t="s">
        <v>18</v>
      </c>
      <c r="B39" s="64"/>
      <c r="C39" s="64"/>
      <c r="D39" s="64"/>
      <c r="E39" s="64"/>
      <c r="F39" s="64"/>
      <c r="G39" s="64"/>
      <c r="H39" s="64"/>
      <c r="I39" s="1023" t="s">
        <v>862</v>
      </c>
      <c r="J39" s="1023"/>
      <c r="K39" s="64"/>
      <c r="L39" s="64"/>
      <c r="M39" s="64"/>
      <c r="N39" s="64"/>
      <c r="O39" s="64"/>
      <c r="P39" s="64"/>
    </row>
    <row r="40" spans="1:16" s="13" customFormat="1" ht="23.25" customHeight="1">
      <c r="A40" s="64"/>
      <c r="B40" s="64"/>
      <c r="C40" s="64"/>
      <c r="D40" s="64"/>
      <c r="E40" s="64"/>
      <c r="F40" s="64"/>
      <c r="G40" s="64"/>
      <c r="H40" s="64"/>
      <c r="I40" s="1023" t="s">
        <v>864</v>
      </c>
      <c r="J40" s="1023"/>
      <c r="K40" s="64"/>
      <c r="L40" s="64"/>
      <c r="M40" s="64"/>
      <c r="N40" s="64"/>
      <c r="O40" s="64"/>
      <c r="P40" s="64"/>
    </row>
    <row r="41" spans="2:9" s="13" customFormat="1" ht="12.75">
      <c r="B41" s="12"/>
      <c r="C41" s="12"/>
      <c r="D41" s="12"/>
      <c r="E41" s="12"/>
      <c r="F41" s="12"/>
      <c r="H41" s="28"/>
      <c r="I41" s="28"/>
    </row>
    <row r="42" s="13" customFormat="1" ht="12.75">
      <c r="A42" s="12"/>
    </row>
    <row r="43" spans="1:10" ht="12.75">
      <c r="A43" s="967"/>
      <c r="B43" s="967"/>
      <c r="C43" s="967"/>
      <c r="D43" s="967"/>
      <c r="E43" s="967"/>
      <c r="F43" s="967"/>
      <c r="G43" s="967"/>
      <c r="H43" s="967"/>
      <c r="I43" s="967"/>
      <c r="J43" s="967"/>
    </row>
  </sheetData>
  <sheetProtection/>
  <mergeCells count="20">
    <mergeCell ref="J1:K1"/>
    <mergeCell ref="I9:J9"/>
    <mergeCell ref="D1:E1"/>
    <mergeCell ref="A2:J2"/>
    <mergeCell ref="A3:J3"/>
    <mergeCell ref="A5:L5"/>
    <mergeCell ref="A9:A10"/>
    <mergeCell ref="I7:K7"/>
    <mergeCell ref="C8:J8"/>
    <mergeCell ref="C9:D9"/>
    <mergeCell ref="I39:J39"/>
    <mergeCell ref="I40:J40"/>
    <mergeCell ref="A43:J43"/>
    <mergeCell ref="K9:K10"/>
    <mergeCell ref="C37:F37"/>
    <mergeCell ref="A7:B7"/>
    <mergeCell ref="G9:H9"/>
    <mergeCell ref="I38:J38"/>
    <mergeCell ref="B9:B10"/>
    <mergeCell ref="E9:F9"/>
  </mergeCells>
  <printOptions horizontalCentered="1"/>
  <pageMargins left="0.7086614173228347" right="0.46" top="0.2362204724409449" bottom="0" header="0.31496062992125984" footer="0.31496062992125984"/>
  <pageSetup fitToHeight="1" fitToWidth="1"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3"/>
  <sheetViews>
    <sheetView view="pageBreakPreview" zoomScale="90" zoomScaleSheetLayoutView="90" zoomScalePageLayoutView="0" workbookViewId="0" topLeftCell="A16">
      <selection activeCell="A39" sqref="A39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881"/>
      <c r="E1" s="881"/>
      <c r="H1" s="35"/>
      <c r="J1" s="980" t="s">
        <v>461</v>
      </c>
      <c r="K1" s="980"/>
    </row>
    <row r="2" spans="1:10" ht="15">
      <c r="A2" s="999" t="s">
        <v>0</v>
      </c>
      <c r="B2" s="999"/>
      <c r="C2" s="999"/>
      <c r="D2" s="999"/>
      <c r="E2" s="999"/>
      <c r="F2" s="999"/>
      <c r="G2" s="999"/>
      <c r="H2" s="999"/>
      <c r="I2" s="999"/>
      <c r="J2" s="999"/>
    </row>
    <row r="3" spans="1:10" ht="18">
      <c r="A3" s="877" t="s">
        <v>684</v>
      </c>
      <c r="B3" s="877"/>
      <c r="C3" s="877"/>
      <c r="D3" s="877"/>
      <c r="E3" s="877"/>
      <c r="F3" s="877"/>
      <c r="G3" s="877"/>
      <c r="H3" s="877"/>
      <c r="I3" s="877"/>
      <c r="J3" s="877"/>
    </row>
    <row r="4" ht="10.5" customHeight="1"/>
    <row r="5" spans="1:12" s="13" customFormat="1" ht="15.75" customHeight="1">
      <c r="A5" s="1146" t="s">
        <v>471</v>
      </c>
      <c r="B5" s="1146"/>
      <c r="C5" s="1146"/>
      <c r="D5" s="1146"/>
      <c r="E5" s="1146"/>
      <c r="F5" s="1146"/>
      <c r="G5" s="1146"/>
      <c r="H5" s="1146"/>
      <c r="I5" s="1146"/>
      <c r="J5" s="1146"/>
      <c r="K5" s="1146"/>
      <c r="L5" s="1146"/>
    </row>
    <row r="6" spans="1:10" s="13" customFormat="1" ht="15.75" customHeight="1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1" s="13" customFormat="1" ht="15.75">
      <c r="A7" s="976" t="s">
        <v>861</v>
      </c>
      <c r="B7" s="976"/>
      <c r="I7" s="1084" t="s">
        <v>765</v>
      </c>
      <c r="J7" s="1084"/>
      <c r="K7" s="1084"/>
    </row>
    <row r="8" spans="3:10" s="11" customFormat="1" ht="15.75" hidden="1">
      <c r="C8" s="999" t="s">
        <v>12</v>
      </c>
      <c r="D8" s="999"/>
      <c r="E8" s="999"/>
      <c r="F8" s="999"/>
      <c r="G8" s="999"/>
      <c r="H8" s="999"/>
      <c r="I8" s="999"/>
      <c r="J8" s="999"/>
    </row>
    <row r="9" spans="1:19" ht="31.5" customHeight="1">
      <c r="A9" s="977" t="s">
        <v>20</v>
      </c>
      <c r="B9" s="977" t="s">
        <v>33</v>
      </c>
      <c r="C9" s="1035" t="s">
        <v>751</v>
      </c>
      <c r="D9" s="1143"/>
      <c r="E9" s="1035" t="s">
        <v>460</v>
      </c>
      <c r="F9" s="1143"/>
      <c r="G9" s="1035" t="s">
        <v>35</v>
      </c>
      <c r="H9" s="1143"/>
      <c r="I9" s="974" t="s">
        <v>100</v>
      </c>
      <c r="J9" s="974"/>
      <c r="K9" s="977" t="s">
        <v>498</v>
      </c>
      <c r="R9" s="7"/>
      <c r="S9" s="10"/>
    </row>
    <row r="10" spans="1:11" s="12" customFormat="1" ht="46.5" customHeight="1">
      <c r="A10" s="978"/>
      <c r="B10" s="978"/>
      <c r="C10" s="3" t="s">
        <v>36</v>
      </c>
      <c r="D10" s="3" t="s">
        <v>99</v>
      </c>
      <c r="E10" s="3" t="s">
        <v>36</v>
      </c>
      <c r="F10" s="3" t="s">
        <v>99</v>
      </c>
      <c r="G10" s="3" t="s">
        <v>36</v>
      </c>
      <c r="H10" s="3" t="s">
        <v>99</v>
      </c>
      <c r="I10" s="3" t="s">
        <v>129</v>
      </c>
      <c r="J10" s="3" t="s">
        <v>130</v>
      </c>
      <c r="K10" s="978"/>
    </row>
    <row r="11" spans="1:11" ht="12.75">
      <c r="A11" s="176">
        <v>1</v>
      </c>
      <c r="B11" s="176">
        <v>2</v>
      </c>
      <c r="C11" s="176">
        <v>3</v>
      </c>
      <c r="D11" s="176">
        <v>4</v>
      </c>
      <c r="E11" s="176">
        <v>5</v>
      </c>
      <c r="F11" s="176">
        <v>6</v>
      </c>
      <c r="G11" s="176">
        <v>7</v>
      </c>
      <c r="H11" s="176">
        <v>8</v>
      </c>
      <c r="I11" s="176">
        <v>9</v>
      </c>
      <c r="J11" s="176">
        <v>10</v>
      </c>
      <c r="K11" s="176">
        <v>11</v>
      </c>
    </row>
    <row r="12" spans="1:11" ht="15">
      <c r="A12" s="6">
        <v>1</v>
      </c>
      <c r="B12" s="299" t="s">
        <v>866</v>
      </c>
      <c r="C12" s="6">
        <v>1280</v>
      </c>
      <c r="D12" s="6">
        <v>64</v>
      </c>
      <c r="E12" s="6">
        <v>1280</v>
      </c>
      <c r="F12" s="6">
        <v>64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5">
      <c r="A13" s="6">
        <v>2</v>
      </c>
      <c r="B13" s="299" t="s">
        <v>884</v>
      </c>
      <c r="C13" s="6">
        <v>299</v>
      </c>
      <c r="D13" s="6">
        <v>14.95</v>
      </c>
      <c r="E13" s="6">
        <v>299</v>
      </c>
      <c r="F13" s="6">
        <v>14.95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5">
      <c r="A14" s="6">
        <v>3</v>
      </c>
      <c r="B14" s="299" t="s">
        <v>867</v>
      </c>
      <c r="C14" s="6">
        <v>660</v>
      </c>
      <c r="D14" s="6">
        <v>33</v>
      </c>
      <c r="E14" s="6">
        <v>660</v>
      </c>
      <c r="F14" s="6">
        <v>33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5">
      <c r="A15" s="6">
        <v>4</v>
      </c>
      <c r="B15" s="299" t="s">
        <v>868</v>
      </c>
      <c r="C15" s="6">
        <v>409</v>
      </c>
      <c r="D15" s="6">
        <v>20.45</v>
      </c>
      <c r="E15" s="6">
        <v>409</v>
      </c>
      <c r="F15" s="6">
        <v>20.45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5">
      <c r="A16" s="6">
        <v>5</v>
      </c>
      <c r="B16" s="299" t="s">
        <v>869</v>
      </c>
      <c r="C16" s="6">
        <v>687</v>
      </c>
      <c r="D16" s="6">
        <v>34.35</v>
      </c>
      <c r="E16" s="6">
        <v>687</v>
      </c>
      <c r="F16" s="6">
        <v>34.35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5">
      <c r="A17" s="6">
        <v>6</v>
      </c>
      <c r="B17" s="299" t="s">
        <v>870</v>
      </c>
      <c r="C17" s="6">
        <v>718</v>
      </c>
      <c r="D17" s="6">
        <v>35.9</v>
      </c>
      <c r="E17" s="6">
        <v>718</v>
      </c>
      <c r="F17" s="6">
        <v>35.9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5">
      <c r="A18" s="6">
        <v>7</v>
      </c>
      <c r="B18" s="299" t="s">
        <v>871</v>
      </c>
      <c r="C18" s="6">
        <v>887</v>
      </c>
      <c r="D18" s="6">
        <v>44.35</v>
      </c>
      <c r="E18" s="6">
        <v>887</v>
      </c>
      <c r="F18" s="6">
        <v>44.35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5">
      <c r="A19" s="6">
        <v>8</v>
      </c>
      <c r="B19" s="299" t="s">
        <v>872</v>
      </c>
      <c r="C19" s="6">
        <v>1174</v>
      </c>
      <c r="D19" s="6">
        <v>58.7</v>
      </c>
      <c r="E19" s="6">
        <v>1174</v>
      </c>
      <c r="F19" s="6">
        <v>58.7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5">
      <c r="A20" s="6">
        <v>9</v>
      </c>
      <c r="B20" s="299" t="s">
        <v>873</v>
      </c>
      <c r="C20" s="6">
        <v>553</v>
      </c>
      <c r="D20" s="6">
        <v>27.65</v>
      </c>
      <c r="E20" s="6">
        <v>553</v>
      </c>
      <c r="F20" s="6">
        <v>27.65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5">
      <c r="A21" s="6">
        <v>10</v>
      </c>
      <c r="B21" s="299" t="s">
        <v>874</v>
      </c>
      <c r="C21" s="6">
        <v>1716</v>
      </c>
      <c r="D21" s="6">
        <v>85.8</v>
      </c>
      <c r="E21" s="6">
        <v>1716</v>
      </c>
      <c r="F21" s="6">
        <v>85.8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5">
      <c r="A22" s="6">
        <v>11</v>
      </c>
      <c r="B22" s="299" t="s">
        <v>875</v>
      </c>
      <c r="C22" s="6">
        <v>1430</v>
      </c>
      <c r="D22" s="6">
        <v>71.5</v>
      </c>
      <c r="E22" s="6">
        <v>1430</v>
      </c>
      <c r="F22" s="6">
        <v>71.5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15">
      <c r="A23" s="6">
        <v>12</v>
      </c>
      <c r="B23" s="299" t="s">
        <v>876</v>
      </c>
      <c r="C23" s="6">
        <v>792</v>
      </c>
      <c r="D23" s="6">
        <v>39.6</v>
      </c>
      <c r="E23" s="6">
        <v>792</v>
      </c>
      <c r="F23" s="6">
        <v>39.6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5">
      <c r="A24" s="6">
        <v>13</v>
      </c>
      <c r="B24" s="299" t="s">
        <v>877</v>
      </c>
      <c r="C24" s="6">
        <v>1535</v>
      </c>
      <c r="D24" s="6">
        <v>76.75</v>
      </c>
      <c r="E24" s="6">
        <v>1535</v>
      </c>
      <c r="F24" s="6">
        <v>76.75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15">
      <c r="A25" s="6">
        <v>14</v>
      </c>
      <c r="B25" s="299" t="s">
        <v>878</v>
      </c>
      <c r="C25" s="6">
        <v>468</v>
      </c>
      <c r="D25" s="6">
        <v>23.4</v>
      </c>
      <c r="E25" s="6">
        <v>468</v>
      </c>
      <c r="F25" s="6">
        <v>23.4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5">
      <c r="A26" s="6">
        <v>15</v>
      </c>
      <c r="B26" s="299" t="s">
        <v>879</v>
      </c>
      <c r="C26" s="6">
        <v>608</v>
      </c>
      <c r="D26" s="6">
        <v>30.4</v>
      </c>
      <c r="E26" s="6">
        <v>608</v>
      </c>
      <c r="F26" s="6">
        <v>30.4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5">
      <c r="A27" s="6">
        <v>16</v>
      </c>
      <c r="B27" s="299" t="s">
        <v>968</v>
      </c>
      <c r="C27" s="6">
        <v>528</v>
      </c>
      <c r="D27" s="6">
        <v>26.4</v>
      </c>
      <c r="E27" s="6">
        <v>528</v>
      </c>
      <c r="F27" s="6">
        <v>26.4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ht="15">
      <c r="A28" s="6">
        <v>17</v>
      </c>
      <c r="B28" s="299" t="s">
        <v>880</v>
      </c>
      <c r="C28" s="6">
        <v>538</v>
      </c>
      <c r="D28" s="6">
        <v>26.9</v>
      </c>
      <c r="E28" s="6">
        <v>538</v>
      </c>
      <c r="F28" s="6">
        <v>26.9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15">
      <c r="A29" s="6">
        <v>18</v>
      </c>
      <c r="B29" s="299" t="s">
        <v>881</v>
      </c>
      <c r="C29" s="6">
        <v>1399</v>
      </c>
      <c r="D29" s="6">
        <v>69.95</v>
      </c>
      <c r="E29" s="6">
        <v>1399</v>
      </c>
      <c r="F29" s="6">
        <v>69.95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15">
      <c r="A30" s="6">
        <v>19</v>
      </c>
      <c r="B30" s="299" t="s">
        <v>969</v>
      </c>
      <c r="C30" s="6">
        <v>851</v>
      </c>
      <c r="D30" s="6">
        <v>42.55</v>
      </c>
      <c r="E30" s="6">
        <v>851</v>
      </c>
      <c r="F30" s="6">
        <v>42.55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15">
      <c r="A31" s="6">
        <v>20</v>
      </c>
      <c r="B31" s="299" t="s">
        <v>882</v>
      </c>
      <c r="C31" s="6">
        <v>1027</v>
      </c>
      <c r="D31" s="6">
        <v>51.35</v>
      </c>
      <c r="E31" s="6">
        <v>1027</v>
      </c>
      <c r="F31" s="6">
        <v>51.35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 s="10" customFormat="1" ht="15">
      <c r="A32" s="6">
        <v>21</v>
      </c>
      <c r="B32" s="299" t="s">
        <v>970</v>
      </c>
      <c r="C32" s="6">
        <v>606</v>
      </c>
      <c r="D32" s="6">
        <v>30.3</v>
      </c>
      <c r="E32" s="6">
        <v>606</v>
      </c>
      <c r="F32" s="6">
        <v>30.3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 s="10" customFormat="1" ht="15">
      <c r="A33" s="6">
        <v>22</v>
      </c>
      <c r="B33" s="299" t="s">
        <v>883</v>
      </c>
      <c r="C33" s="6">
        <v>804</v>
      </c>
      <c r="D33" s="6">
        <v>40.2</v>
      </c>
      <c r="E33" s="6">
        <v>804</v>
      </c>
      <c r="F33" s="6">
        <v>40.2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s="10" customFormat="1" ht="12.75">
      <c r="A34" s="2" t="s">
        <v>15</v>
      </c>
      <c r="B34" s="280"/>
      <c r="C34" s="6">
        <f aca="true" t="shared" si="0" ref="C34:K34">SUM(C12:C33)</f>
        <v>18969</v>
      </c>
      <c r="D34" s="6">
        <f t="shared" si="0"/>
        <v>948.4499999999999</v>
      </c>
      <c r="E34" s="6">
        <f t="shared" si="0"/>
        <v>18969</v>
      </c>
      <c r="F34" s="6">
        <f t="shared" si="0"/>
        <v>948.4499999999999</v>
      </c>
      <c r="G34" s="6">
        <f t="shared" si="0"/>
        <v>0</v>
      </c>
      <c r="H34" s="6">
        <f t="shared" si="0"/>
        <v>0</v>
      </c>
      <c r="I34" s="6">
        <f t="shared" si="0"/>
        <v>0</v>
      </c>
      <c r="J34" s="6">
        <f t="shared" si="0"/>
        <v>0</v>
      </c>
      <c r="K34" s="6">
        <f t="shared" si="0"/>
        <v>0</v>
      </c>
    </row>
    <row r="35" s="10" customFormat="1" ht="12.75"/>
    <row r="36" s="10" customFormat="1" ht="12.75">
      <c r="A36" s="8" t="s">
        <v>37</v>
      </c>
    </row>
    <row r="37" spans="3:6" ht="15.75" customHeight="1">
      <c r="C37" s="1060"/>
      <c r="D37" s="1060"/>
      <c r="E37" s="1060"/>
      <c r="F37" s="1060"/>
    </row>
    <row r="38" spans="2:16" s="13" customFormat="1" ht="13.5" customHeight="1">
      <c r="B38" s="64"/>
      <c r="C38" s="64"/>
      <c r="D38" s="64"/>
      <c r="E38" s="64"/>
      <c r="F38" s="64"/>
      <c r="G38" s="64"/>
      <c r="H38" s="64"/>
      <c r="I38" s="1090"/>
      <c r="J38" s="1090"/>
      <c r="K38" s="64"/>
      <c r="L38" s="64"/>
      <c r="M38" s="64"/>
      <c r="N38" s="64"/>
      <c r="O38" s="64"/>
      <c r="P38" s="64"/>
    </row>
    <row r="39" spans="1:16" s="13" customFormat="1" ht="22.5" customHeight="1">
      <c r="A39" s="12" t="s">
        <v>18</v>
      </c>
      <c r="B39" s="64"/>
      <c r="C39" s="64"/>
      <c r="D39" s="64"/>
      <c r="E39" s="64"/>
      <c r="F39" s="64"/>
      <c r="G39" s="64"/>
      <c r="H39" s="64"/>
      <c r="I39" s="1023" t="s">
        <v>862</v>
      </c>
      <c r="J39" s="1023"/>
      <c r="K39" s="64"/>
      <c r="L39" s="64"/>
      <c r="M39" s="64"/>
      <c r="N39" s="64"/>
      <c r="O39" s="64"/>
      <c r="P39" s="64"/>
    </row>
    <row r="40" spans="1:16" s="13" customFormat="1" ht="18.75" customHeight="1">
      <c r="A40" s="64"/>
      <c r="B40" s="64"/>
      <c r="C40" s="64"/>
      <c r="D40" s="64"/>
      <c r="E40" s="64"/>
      <c r="F40" s="64"/>
      <c r="G40" s="64"/>
      <c r="H40" s="64"/>
      <c r="I40" s="1023" t="s">
        <v>864</v>
      </c>
      <c r="J40" s="1023"/>
      <c r="K40" s="64"/>
      <c r="L40" s="64"/>
      <c r="M40" s="64"/>
      <c r="N40" s="64"/>
      <c r="O40" s="64"/>
      <c r="P40" s="64"/>
    </row>
    <row r="41" spans="2:9" s="13" customFormat="1" ht="12.75">
      <c r="B41" s="12"/>
      <c r="C41" s="12"/>
      <c r="D41" s="12"/>
      <c r="E41" s="12"/>
      <c r="F41" s="12"/>
      <c r="H41" s="28"/>
      <c r="I41" s="28"/>
    </row>
    <row r="42" s="13" customFormat="1" ht="12.75">
      <c r="A42" s="12"/>
    </row>
    <row r="43" spans="1:10" ht="12.75">
      <c r="A43" s="967"/>
      <c r="B43" s="967"/>
      <c r="C43" s="967"/>
      <c r="D43" s="967"/>
      <c r="E43" s="967"/>
      <c r="F43" s="967"/>
      <c r="G43" s="967"/>
      <c r="H43" s="967"/>
      <c r="I43" s="967"/>
      <c r="J43" s="967"/>
    </row>
  </sheetData>
  <sheetProtection/>
  <mergeCells count="20">
    <mergeCell ref="D1:E1"/>
    <mergeCell ref="J1:K1"/>
    <mergeCell ref="A2:J2"/>
    <mergeCell ref="A3:J3"/>
    <mergeCell ref="A5:L5"/>
    <mergeCell ref="A7:B7"/>
    <mergeCell ref="I7:K7"/>
    <mergeCell ref="C8:J8"/>
    <mergeCell ref="A9:A10"/>
    <mergeCell ref="B9:B10"/>
    <mergeCell ref="C9:D9"/>
    <mergeCell ref="E9:F9"/>
    <mergeCell ref="G9:H9"/>
    <mergeCell ref="I9:J9"/>
    <mergeCell ref="A43:J43"/>
    <mergeCell ref="K9:K10"/>
    <mergeCell ref="C37:F37"/>
    <mergeCell ref="I38:J38"/>
    <mergeCell ref="I39:J39"/>
    <mergeCell ref="I40:J4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0"/>
  <sheetViews>
    <sheetView view="pageBreakPreview" zoomScaleSheetLayoutView="100" zoomScalePageLayoutView="0" workbookViewId="0" topLeftCell="A1">
      <selection activeCell="D1" sqref="D1:H16384"/>
    </sheetView>
  </sheetViews>
  <sheetFormatPr defaultColWidth="9.140625" defaultRowHeight="12.75"/>
  <cols>
    <col min="1" max="1" width="7.140625" style="0" customWidth="1"/>
    <col min="2" max="2" width="20.421875" style="80" customWidth="1"/>
    <col min="3" max="3" width="18.8515625" style="0" customWidth="1"/>
    <col min="4" max="8" width="22.7109375" style="183" customWidth="1"/>
  </cols>
  <sheetData>
    <row r="1" ht="16.5">
      <c r="H1" s="342" t="s">
        <v>500</v>
      </c>
    </row>
    <row r="2" spans="1:15" ht="18">
      <c r="A2" s="962" t="s">
        <v>0</v>
      </c>
      <c r="B2" s="962"/>
      <c r="C2" s="962"/>
      <c r="D2" s="962"/>
      <c r="E2" s="962"/>
      <c r="F2" s="962"/>
      <c r="G2" s="962"/>
      <c r="H2" s="962"/>
      <c r="I2" s="150"/>
      <c r="J2" s="150"/>
      <c r="K2" s="150"/>
      <c r="L2" s="150"/>
      <c r="M2" s="150"/>
      <c r="N2" s="150"/>
      <c r="O2" s="150"/>
    </row>
    <row r="3" spans="1:15" ht="21">
      <c r="A3" s="1113" t="s">
        <v>684</v>
      </c>
      <c r="B3" s="1113"/>
      <c r="C3" s="1113"/>
      <c r="D3" s="1113"/>
      <c r="E3" s="1113"/>
      <c r="F3" s="1113"/>
      <c r="G3" s="1113"/>
      <c r="H3" s="1113"/>
      <c r="I3" s="151"/>
      <c r="J3" s="151"/>
      <c r="K3" s="151"/>
      <c r="L3" s="151"/>
      <c r="M3" s="151"/>
      <c r="N3" s="151"/>
      <c r="O3" s="151"/>
    </row>
    <row r="4" spans="1:15" ht="15">
      <c r="A4" s="134"/>
      <c r="B4" s="314"/>
      <c r="C4" s="134"/>
      <c r="D4" s="181"/>
      <c r="E4" s="181"/>
      <c r="F4" s="181"/>
      <c r="G4" s="181"/>
      <c r="H4" s="181"/>
      <c r="I4" s="134"/>
      <c r="J4" s="134"/>
      <c r="K4" s="134"/>
      <c r="L4" s="134"/>
      <c r="M4" s="134"/>
      <c r="N4" s="134"/>
      <c r="O4" s="134"/>
    </row>
    <row r="5" spans="1:15" ht="18">
      <c r="A5" s="962" t="s">
        <v>499</v>
      </c>
      <c r="B5" s="962"/>
      <c r="C5" s="962"/>
      <c r="D5" s="962"/>
      <c r="E5" s="962"/>
      <c r="F5" s="962"/>
      <c r="G5" s="962"/>
      <c r="H5" s="962"/>
      <c r="I5" s="150"/>
      <c r="J5" s="150"/>
      <c r="K5" s="150"/>
      <c r="L5" s="150"/>
      <c r="M5" s="150"/>
      <c r="N5" s="150"/>
      <c r="O5" s="150"/>
    </row>
    <row r="6" spans="1:15" ht="18">
      <c r="A6" s="225" t="s">
        <v>861</v>
      </c>
      <c r="B6" s="337"/>
      <c r="C6" s="134"/>
      <c r="D6" s="181"/>
      <c r="E6" s="181"/>
      <c r="F6" s="1151" t="s">
        <v>762</v>
      </c>
      <c r="G6" s="1151"/>
      <c r="H6" s="1151"/>
      <c r="I6" s="134"/>
      <c r="J6" s="134"/>
      <c r="K6" s="134"/>
      <c r="L6" s="152"/>
      <c r="M6" s="152"/>
      <c r="N6" s="1147"/>
      <c r="O6" s="1147"/>
    </row>
    <row r="7" spans="1:8" ht="31.5" customHeight="1">
      <c r="A7" s="1148" t="s">
        <v>2</v>
      </c>
      <c r="B7" s="1149" t="s">
        <v>3</v>
      </c>
      <c r="C7" s="1150" t="s">
        <v>372</v>
      </c>
      <c r="D7" s="1152" t="s">
        <v>477</v>
      </c>
      <c r="E7" s="1153"/>
      <c r="F7" s="1153"/>
      <c r="G7" s="1153"/>
      <c r="H7" s="1154"/>
    </row>
    <row r="8" spans="1:8" ht="34.5" customHeight="1">
      <c r="A8" s="1148"/>
      <c r="B8" s="1149"/>
      <c r="C8" s="1150"/>
      <c r="D8" s="182" t="s">
        <v>478</v>
      </c>
      <c r="E8" s="182" t="s">
        <v>479</v>
      </c>
      <c r="F8" s="182" t="s">
        <v>480</v>
      </c>
      <c r="G8" s="182" t="s">
        <v>636</v>
      </c>
      <c r="H8" s="182" t="s">
        <v>43</v>
      </c>
    </row>
    <row r="9" spans="1:8" ht="15">
      <c r="A9" s="145">
        <v>1</v>
      </c>
      <c r="B9" s="645">
        <v>2</v>
      </c>
      <c r="C9" s="145">
        <v>3</v>
      </c>
      <c r="D9" s="145">
        <v>4</v>
      </c>
      <c r="E9" s="145">
        <v>5</v>
      </c>
      <c r="F9" s="145">
        <v>6</v>
      </c>
      <c r="G9" s="145">
        <v>7</v>
      </c>
      <c r="H9" s="145">
        <v>8</v>
      </c>
    </row>
    <row r="10" spans="1:8" ht="16.5">
      <c r="A10" s="6">
        <v>1</v>
      </c>
      <c r="B10" s="280" t="s">
        <v>866</v>
      </c>
      <c r="C10" s="253">
        <v>1351</v>
      </c>
      <c r="D10" s="253">
        <v>1351</v>
      </c>
      <c r="E10" s="252">
        <v>0</v>
      </c>
      <c r="F10" s="253">
        <v>1351</v>
      </c>
      <c r="G10" s="253">
        <v>210</v>
      </c>
      <c r="H10" s="252">
        <v>0</v>
      </c>
    </row>
    <row r="11" spans="1:8" ht="16.5">
      <c r="A11" s="6">
        <v>2</v>
      </c>
      <c r="B11" s="280" t="s">
        <v>884</v>
      </c>
      <c r="C11" s="253">
        <v>303</v>
      </c>
      <c r="D11" s="253">
        <v>303</v>
      </c>
      <c r="E11" s="252">
        <v>0</v>
      </c>
      <c r="F11" s="253">
        <v>303</v>
      </c>
      <c r="G11" s="253">
        <v>0</v>
      </c>
      <c r="H11" s="252">
        <v>0</v>
      </c>
    </row>
    <row r="12" spans="1:8" ht="16.5">
      <c r="A12" s="6">
        <v>3</v>
      </c>
      <c r="B12" s="280" t="s">
        <v>867</v>
      </c>
      <c r="C12" s="253">
        <v>690</v>
      </c>
      <c r="D12" s="253">
        <v>690</v>
      </c>
      <c r="E12" s="252">
        <v>0</v>
      </c>
      <c r="F12" s="253">
        <v>690</v>
      </c>
      <c r="G12" s="253">
        <v>50</v>
      </c>
      <c r="H12" s="252">
        <v>0</v>
      </c>
    </row>
    <row r="13" spans="1:8" ht="16.5">
      <c r="A13" s="6">
        <v>4</v>
      </c>
      <c r="B13" s="280" t="s">
        <v>868</v>
      </c>
      <c r="C13" s="253">
        <v>412</v>
      </c>
      <c r="D13" s="253">
        <v>412</v>
      </c>
      <c r="E13" s="252">
        <v>0</v>
      </c>
      <c r="F13" s="253">
        <v>412</v>
      </c>
      <c r="G13" s="253">
        <v>0</v>
      </c>
      <c r="H13" s="252">
        <v>0</v>
      </c>
    </row>
    <row r="14" spans="1:8" ht="16.5">
      <c r="A14" s="6">
        <v>5</v>
      </c>
      <c r="B14" s="280" t="s">
        <v>869</v>
      </c>
      <c r="C14" s="253">
        <v>667</v>
      </c>
      <c r="D14" s="253">
        <v>667</v>
      </c>
      <c r="E14" s="252">
        <v>0</v>
      </c>
      <c r="F14" s="253">
        <v>667</v>
      </c>
      <c r="G14" s="253">
        <v>0</v>
      </c>
      <c r="H14" s="252">
        <v>0</v>
      </c>
    </row>
    <row r="15" spans="1:8" ht="16.5">
      <c r="A15" s="6">
        <v>6</v>
      </c>
      <c r="B15" s="280" t="s">
        <v>870</v>
      </c>
      <c r="C15" s="253">
        <v>712</v>
      </c>
      <c r="D15" s="253">
        <v>712</v>
      </c>
      <c r="E15" s="252">
        <v>0</v>
      </c>
      <c r="F15" s="253">
        <v>712</v>
      </c>
      <c r="G15" s="253">
        <v>0</v>
      </c>
      <c r="H15" s="252">
        <v>0</v>
      </c>
    </row>
    <row r="16" spans="1:8" ht="16.5">
      <c r="A16" s="6">
        <v>7</v>
      </c>
      <c r="B16" s="280" t="s">
        <v>871</v>
      </c>
      <c r="C16" s="253">
        <v>854</v>
      </c>
      <c r="D16" s="253">
        <v>854</v>
      </c>
      <c r="E16" s="252">
        <v>0</v>
      </c>
      <c r="F16" s="253">
        <v>854</v>
      </c>
      <c r="G16" s="253">
        <v>0</v>
      </c>
      <c r="H16" s="252">
        <v>0</v>
      </c>
    </row>
    <row r="17" spans="1:8" ht="16.5">
      <c r="A17" s="6">
        <v>8</v>
      </c>
      <c r="B17" s="280" t="s">
        <v>872</v>
      </c>
      <c r="C17" s="253">
        <v>1576</v>
      </c>
      <c r="D17" s="253">
        <v>1576</v>
      </c>
      <c r="E17" s="252"/>
      <c r="F17" s="253">
        <v>1576</v>
      </c>
      <c r="G17" s="253">
        <v>0</v>
      </c>
      <c r="H17" s="252">
        <v>0</v>
      </c>
    </row>
    <row r="18" spans="1:8" ht="16.5">
      <c r="A18" s="6">
        <v>9</v>
      </c>
      <c r="B18" s="280" t="s">
        <v>873</v>
      </c>
      <c r="C18" s="249">
        <v>548</v>
      </c>
      <c r="D18" s="249">
        <v>548</v>
      </c>
      <c r="E18" s="252">
        <v>0</v>
      </c>
      <c r="F18" s="249">
        <v>548</v>
      </c>
      <c r="G18" s="253">
        <v>0</v>
      </c>
      <c r="H18" s="252">
        <v>0</v>
      </c>
    </row>
    <row r="19" spans="1:8" ht="16.5">
      <c r="A19" s="6">
        <v>10</v>
      </c>
      <c r="B19" s="280" t="s">
        <v>874</v>
      </c>
      <c r="C19" s="249">
        <v>1762</v>
      </c>
      <c r="D19" s="249">
        <v>1762</v>
      </c>
      <c r="E19" s="252">
        <v>0</v>
      </c>
      <c r="F19" s="249">
        <v>1762</v>
      </c>
      <c r="G19" s="253">
        <v>0</v>
      </c>
      <c r="H19" s="252">
        <v>0</v>
      </c>
    </row>
    <row r="20" spans="1:8" ht="16.5">
      <c r="A20" s="6">
        <v>11</v>
      </c>
      <c r="B20" s="280" t="s">
        <v>875</v>
      </c>
      <c r="C20" s="249">
        <v>1472</v>
      </c>
      <c r="D20" s="249">
        <v>1472</v>
      </c>
      <c r="E20" s="252">
        <v>0</v>
      </c>
      <c r="F20" s="249">
        <v>1472</v>
      </c>
      <c r="G20" s="253">
        <v>0</v>
      </c>
      <c r="H20" s="252">
        <v>0</v>
      </c>
    </row>
    <row r="21" spans="1:8" ht="16.5">
      <c r="A21" s="6">
        <v>12</v>
      </c>
      <c r="B21" s="280" t="s">
        <v>876</v>
      </c>
      <c r="C21" s="249">
        <v>809</v>
      </c>
      <c r="D21" s="249">
        <v>809</v>
      </c>
      <c r="E21" s="252">
        <v>0</v>
      </c>
      <c r="F21" s="249">
        <v>809</v>
      </c>
      <c r="G21" s="253">
        <v>0</v>
      </c>
      <c r="H21" s="252">
        <v>0</v>
      </c>
    </row>
    <row r="22" spans="1:8" ht="16.5">
      <c r="A22" s="6">
        <v>13</v>
      </c>
      <c r="B22" s="280" t="s">
        <v>877</v>
      </c>
      <c r="C22" s="249">
        <v>1617</v>
      </c>
      <c r="D22" s="249">
        <v>1617</v>
      </c>
      <c r="E22" s="252">
        <v>0</v>
      </c>
      <c r="F22" s="249">
        <v>1617</v>
      </c>
      <c r="G22" s="253">
        <v>0</v>
      </c>
      <c r="H22" s="252">
        <v>0</v>
      </c>
    </row>
    <row r="23" spans="1:8" ht="16.5">
      <c r="A23" s="6">
        <v>14</v>
      </c>
      <c r="B23" s="280" t="s">
        <v>878</v>
      </c>
      <c r="C23" s="249">
        <v>496</v>
      </c>
      <c r="D23" s="249">
        <v>496</v>
      </c>
      <c r="E23" s="252">
        <v>0</v>
      </c>
      <c r="F23" s="249">
        <v>496</v>
      </c>
      <c r="G23" s="253">
        <v>0</v>
      </c>
      <c r="H23" s="252">
        <v>0</v>
      </c>
    </row>
    <row r="24" spans="1:8" ht="16.5">
      <c r="A24" s="6">
        <v>15</v>
      </c>
      <c r="B24" s="280" t="s">
        <v>879</v>
      </c>
      <c r="C24" s="249">
        <v>615</v>
      </c>
      <c r="D24" s="249">
        <v>615</v>
      </c>
      <c r="E24" s="252">
        <v>0</v>
      </c>
      <c r="F24" s="249">
        <v>615</v>
      </c>
      <c r="G24" s="253">
        <v>0</v>
      </c>
      <c r="H24" s="252">
        <v>0</v>
      </c>
    </row>
    <row r="25" spans="1:8" ht="16.5">
      <c r="A25" s="6">
        <v>16</v>
      </c>
      <c r="B25" s="280" t="s">
        <v>885</v>
      </c>
      <c r="C25" s="249">
        <v>555</v>
      </c>
      <c r="D25" s="249">
        <v>555</v>
      </c>
      <c r="E25" s="252">
        <v>0</v>
      </c>
      <c r="F25" s="249">
        <v>555</v>
      </c>
      <c r="G25" s="253">
        <v>0</v>
      </c>
      <c r="H25" s="252">
        <v>0</v>
      </c>
    </row>
    <row r="26" spans="1:8" ht="16.5">
      <c r="A26" s="6">
        <v>17</v>
      </c>
      <c r="B26" s="280" t="s">
        <v>880</v>
      </c>
      <c r="C26" s="249">
        <v>653</v>
      </c>
      <c r="D26" s="249">
        <v>653</v>
      </c>
      <c r="E26" s="252">
        <v>0</v>
      </c>
      <c r="F26" s="249">
        <v>653</v>
      </c>
      <c r="G26" s="253">
        <v>57</v>
      </c>
      <c r="H26" s="252">
        <v>0</v>
      </c>
    </row>
    <row r="27" spans="1:8" ht="16.5">
      <c r="A27" s="6">
        <v>18</v>
      </c>
      <c r="B27" s="280" t="s">
        <v>881</v>
      </c>
      <c r="C27" s="249">
        <v>1344</v>
      </c>
      <c r="D27" s="249">
        <v>1344</v>
      </c>
      <c r="E27" s="252">
        <v>0</v>
      </c>
      <c r="F27" s="249">
        <v>1344</v>
      </c>
      <c r="G27" s="253">
        <v>93</v>
      </c>
      <c r="H27" s="252">
        <v>0</v>
      </c>
    </row>
    <row r="28" spans="1:8" ht="16.5">
      <c r="A28" s="6">
        <v>19</v>
      </c>
      <c r="B28" s="280" t="s">
        <v>886</v>
      </c>
      <c r="C28" s="249">
        <v>844</v>
      </c>
      <c r="D28" s="249">
        <v>844</v>
      </c>
      <c r="E28" s="252">
        <v>0</v>
      </c>
      <c r="F28" s="249">
        <v>844</v>
      </c>
      <c r="G28" s="253">
        <v>0</v>
      </c>
      <c r="H28" s="252">
        <v>0</v>
      </c>
    </row>
    <row r="29" spans="1:8" ht="16.5">
      <c r="A29" s="6">
        <v>20</v>
      </c>
      <c r="B29" s="280" t="s">
        <v>882</v>
      </c>
      <c r="C29" s="249">
        <v>1055</v>
      </c>
      <c r="D29" s="249">
        <v>1055</v>
      </c>
      <c r="E29" s="107">
        <v>0</v>
      </c>
      <c r="F29" s="249">
        <v>1055</v>
      </c>
      <c r="G29" s="253">
        <v>0</v>
      </c>
      <c r="H29" s="252">
        <v>0</v>
      </c>
    </row>
    <row r="30" spans="1:8" ht="15" customHeight="1">
      <c r="A30" s="6">
        <v>21</v>
      </c>
      <c r="B30" s="280" t="s">
        <v>887</v>
      </c>
      <c r="C30" s="249">
        <v>666</v>
      </c>
      <c r="D30" s="249">
        <v>666</v>
      </c>
      <c r="E30" s="107">
        <v>0</v>
      </c>
      <c r="F30" s="249">
        <v>666</v>
      </c>
      <c r="G30" s="253">
        <v>67</v>
      </c>
      <c r="H30" s="252">
        <v>0</v>
      </c>
    </row>
    <row r="31" spans="1:8" ht="15" customHeight="1">
      <c r="A31" s="6">
        <v>22</v>
      </c>
      <c r="B31" s="280" t="s">
        <v>883</v>
      </c>
      <c r="C31" s="249">
        <v>790</v>
      </c>
      <c r="D31" s="249">
        <v>790</v>
      </c>
      <c r="E31" s="107">
        <v>0</v>
      </c>
      <c r="F31" s="249">
        <v>790</v>
      </c>
      <c r="G31" s="253">
        <v>0</v>
      </c>
      <c r="H31" s="252">
        <v>0</v>
      </c>
    </row>
    <row r="32" spans="1:8" ht="15" customHeight="1">
      <c r="A32" s="109" t="s">
        <v>15</v>
      </c>
      <c r="B32" s="149"/>
      <c r="C32" s="128">
        <f aca="true" t="shared" si="0" ref="C32:H32">SUM(C10:C31)</f>
        <v>19791</v>
      </c>
      <c r="D32" s="107">
        <f t="shared" si="0"/>
        <v>19791</v>
      </c>
      <c r="E32" s="107">
        <f t="shared" si="0"/>
        <v>0</v>
      </c>
      <c r="F32" s="107">
        <f t="shared" si="0"/>
        <v>19791</v>
      </c>
      <c r="G32" s="107">
        <f t="shared" si="0"/>
        <v>477</v>
      </c>
      <c r="H32" s="107">
        <f t="shared" si="0"/>
        <v>0</v>
      </c>
    </row>
    <row r="33" spans="1:8" ht="15" customHeight="1">
      <c r="A33" s="138"/>
      <c r="B33" s="318"/>
      <c r="C33" s="138"/>
      <c r="D33" s="139"/>
      <c r="E33" s="139"/>
      <c r="F33" s="139"/>
      <c r="G33" s="139"/>
      <c r="H33" s="139"/>
    </row>
    <row r="34" spans="1:8" ht="15" customHeight="1">
      <c r="A34" s="138"/>
      <c r="B34" s="318"/>
      <c r="C34" s="138"/>
      <c r="D34" s="139"/>
      <c r="E34" s="139"/>
      <c r="F34" s="139"/>
      <c r="G34" s="139"/>
      <c r="H34" s="139"/>
    </row>
    <row r="35" spans="1:8" ht="15" customHeight="1">
      <c r="A35" s="138"/>
      <c r="B35" s="318"/>
      <c r="C35" s="138"/>
      <c r="D35" s="139"/>
      <c r="E35" s="139"/>
      <c r="F35" s="139"/>
      <c r="G35" s="139"/>
      <c r="H35" s="139"/>
    </row>
    <row r="36" spans="1:8" ht="15" customHeight="1">
      <c r="A36" s="138"/>
      <c r="B36" s="318"/>
      <c r="C36" s="138"/>
      <c r="D36" s="139"/>
      <c r="E36" s="139"/>
      <c r="F36" s="139"/>
      <c r="G36" s="139"/>
      <c r="H36" s="139"/>
    </row>
    <row r="37" spans="1:9" ht="15" customHeight="1">
      <c r="A37" s="138"/>
      <c r="B37" s="318"/>
      <c r="C37" s="138"/>
      <c r="D37" s="146"/>
      <c r="E37" s="146"/>
      <c r="F37" s="146"/>
      <c r="G37" s="1155" t="s">
        <v>862</v>
      </c>
      <c r="H37" s="1155"/>
      <c r="I37" s="146"/>
    </row>
    <row r="38" spans="1:9" ht="15.75">
      <c r="A38" s="138" t="s">
        <v>11</v>
      </c>
      <c r="C38" s="138"/>
      <c r="D38" s="146"/>
      <c r="E38" s="146"/>
      <c r="F38" s="146"/>
      <c r="G38" s="1155" t="s">
        <v>864</v>
      </c>
      <c r="H38" s="1155"/>
      <c r="I38" s="146"/>
    </row>
    <row r="39" spans="4:9" ht="12.75">
      <c r="D39" s="146"/>
      <c r="E39" s="146"/>
      <c r="F39" s="146"/>
      <c r="G39" s="146"/>
      <c r="H39" s="146"/>
      <c r="I39" s="146"/>
    </row>
    <row r="40" spans="4:9" ht="12.75">
      <c r="D40" s="142"/>
      <c r="E40" s="142"/>
      <c r="F40" s="142"/>
      <c r="G40" s="142"/>
      <c r="H40" s="142"/>
      <c r="I40" s="138"/>
    </row>
  </sheetData>
  <sheetProtection/>
  <mergeCells count="11">
    <mergeCell ref="G37:H37"/>
    <mergeCell ref="G38:H38"/>
    <mergeCell ref="N6:O6"/>
    <mergeCell ref="A7:A8"/>
    <mergeCell ref="B7:B8"/>
    <mergeCell ref="C7:C8"/>
    <mergeCell ref="F6:H6"/>
    <mergeCell ref="A2:H2"/>
    <mergeCell ref="A3:H3"/>
    <mergeCell ref="A5:H5"/>
    <mergeCell ref="D7:H7"/>
  </mergeCells>
  <printOptions horizontalCentered="1"/>
  <pageMargins left="0.61" right="0.4" top="0.41" bottom="0" header="0.22" footer="0.2"/>
  <pageSetup fitToHeight="1" fitToWidth="1" horizontalDpi="600" verticalDpi="600" orientation="landscape" paperSize="9" scale="84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T53"/>
  <sheetViews>
    <sheetView zoomScaleSheetLayoutView="86" zoomScalePageLayoutView="0" workbookViewId="0" topLeftCell="A37">
      <selection activeCell="D40" sqref="D40"/>
    </sheetView>
  </sheetViews>
  <sheetFormatPr defaultColWidth="9.140625" defaultRowHeight="12.75"/>
  <cols>
    <col min="1" max="1" width="14.421875" style="12" customWidth="1"/>
    <col min="2" max="2" width="8.57421875" style="12" customWidth="1"/>
    <col min="3" max="3" width="7.00390625" style="12" customWidth="1"/>
    <col min="4" max="4" width="22.00390625" style="12" customWidth="1"/>
    <col min="5" max="5" width="15.8515625" style="12" customWidth="1"/>
    <col min="6" max="6" width="13.140625" style="12" customWidth="1"/>
    <col min="7" max="7" width="8.57421875" style="12" customWidth="1"/>
    <col min="8" max="8" width="11.7109375" style="12" customWidth="1"/>
    <col min="9" max="9" width="8.57421875" style="12" customWidth="1"/>
    <col min="10" max="10" width="10.57421875" style="12" customWidth="1"/>
    <col min="11" max="11" width="8.57421875" style="12" customWidth="1"/>
    <col min="12" max="12" width="11.421875" style="12" customWidth="1"/>
    <col min="13" max="13" width="8.57421875" style="12" customWidth="1"/>
    <col min="14" max="14" width="10.8515625" style="12" customWidth="1"/>
    <col min="15" max="15" width="8.57421875" style="12" customWidth="1"/>
    <col min="16" max="16" width="16.7109375" style="12" customWidth="1"/>
    <col min="17" max="19" width="8.57421875" style="12" customWidth="1"/>
    <col min="20" max="16384" width="9.140625" style="12" customWidth="1"/>
  </cols>
  <sheetData>
    <row r="2" spans="1:19" ht="25.5" customHeight="1">
      <c r="A2" s="12" t="s">
        <v>10</v>
      </c>
      <c r="H2" s="881"/>
      <c r="I2" s="881"/>
      <c r="R2" s="876" t="s">
        <v>52</v>
      </c>
      <c r="S2" s="876"/>
    </row>
    <row r="3" spans="1:19" s="11" customFormat="1" ht="18">
      <c r="A3" s="877" t="s">
        <v>0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</row>
    <row r="4" spans="1:19" s="11" customFormat="1" ht="20.25" customHeight="1">
      <c r="A4" s="878" t="s">
        <v>684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  <c r="N4" s="878"/>
      <c r="O4" s="878"/>
      <c r="P4" s="878"/>
      <c r="Q4" s="878"/>
      <c r="R4" s="878"/>
      <c r="S4" s="878"/>
    </row>
    <row r="6" spans="1:19" s="11" customFormat="1" ht="18">
      <c r="A6" s="879" t="s">
        <v>723</v>
      </c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</row>
    <row r="7" spans="1:2" s="474" customFormat="1" ht="18">
      <c r="A7" s="880" t="s">
        <v>861</v>
      </c>
      <c r="B7" s="880"/>
    </row>
    <row r="8" spans="1:19" s="474" customFormat="1" ht="18">
      <c r="A8" s="880" t="s">
        <v>161</v>
      </c>
      <c r="B8" s="880"/>
      <c r="C8" s="880"/>
      <c r="D8" s="880"/>
      <c r="E8" s="880"/>
      <c r="F8" s="880"/>
      <c r="G8" s="880"/>
      <c r="H8" s="880"/>
      <c r="I8" s="880"/>
      <c r="R8" s="480"/>
      <c r="S8" s="480"/>
    </row>
    <row r="9" s="474" customFormat="1" ht="18"/>
    <row r="10" spans="1:12" s="474" customFormat="1" ht="18" customHeight="1">
      <c r="A10" s="481"/>
      <c r="B10" s="857" t="s">
        <v>39</v>
      </c>
      <c r="C10" s="857"/>
      <c r="D10" s="857" t="s">
        <v>40</v>
      </c>
      <c r="E10" s="857"/>
      <c r="F10" s="857" t="s">
        <v>41</v>
      </c>
      <c r="G10" s="857"/>
      <c r="H10" s="867" t="s">
        <v>42</v>
      </c>
      <c r="I10" s="867"/>
      <c r="J10" s="857" t="s">
        <v>43</v>
      </c>
      <c r="K10" s="857"/>
      <c r="L10" s="483" t="s">
        <v>15</v>
      </c>
    </row>
    <row r="11" spans="1:12" s="485" customFormat="1" ht="13.5" customHeight="1">
      <c r="A11" s="484">
        <v>1</v>
      </c>
      <c r="B11" s="850">
        <v>2</v>
      </c>
      <c r="C11" s="850"/>
      <c r="D11" s="850">
        <v>3</v>
      </c>
      <c r="E11" s="850"/>
      <c r="F11" s="850">
        <v>4</v>
      </c>
      <c r="G11" s="850"/>
      <c r="H11" s="850">
        <v>5</v>
      </c>
      <c r="I11" s="850"/>
      <c r="J11" s="850">
        <v>6</v>
      </c>
      <c r="K11" s="850"/>
      <c r="L11" s="484">
        <v>7</v>
      </c>
    </row>
    <row r="12" spans="1:12" s="474" customFormat="1" ht="18.75">
      <c r="A12" s="464" t="s">
        <v>44</v>
      </c>
      <c r="B12" s="851">
        <v>660</v>
      </c>
      <c r="C12" s="851"/>
      <c r="D12" s="851">
        <v>5</v>
      </c>
      <c r="E12" s="851"/>
      <c r="F12" s="851">
        <v>100</v>
      </c>
      <c r="G12" s="851"/>
      <c r="H12" s="851">
        <v>3</v>
      </c>
      <c r="I12" s="851"/>
      <c r="J12" s="851">
        <v>386</v>
      </c>
      <c r="K12" s="851"/>
      <c r="L12" s="461">
        <f>SUM(B12:K12)</f>
        <v>1154</v>
      </c>
    </row>
    <row r="13" spans="1:12" s="474" customFormat="1" ht="18">
      <c r="A13" s="464" t="s">
        <v>45</v>
      </c>
      <c r="B13" s="852">
        <v>30657</v>
      </c>
      <c r="C13" s="852"/>
      <c r="D13" s="852">
        <v>5</v>
      </c>
      <c r="E13" s="852"/>
      <c r="F13" s="852">
        <v>7101</v>
      </c>
      <c r="G13" s="852"/>
      <c r="H13" s="852">
        <v>325</v>
      </c>
      <c r="I13" s="852"/>
      <c r="J13" s="852">
        <v>3426</v>
      </c>
      <c r="K13" s="852"/>
      <c r="L13" s="461">
        <f>SUM(B13:K13)</f>
        <v>41514</v>
      </c>
    </row>
    <row r="14" spans="1:12" s="474" customFormat="1" ht="18">
      <c r="A14" s="464" t="s">
        <v>15</v>
      </c>
      <c r="B14" s="841">
        <f>SUM(B12:C13)</f>
        <v>31317</v>
      </c>
      <c r="C14" s="842"/>
      <c r="D14" s="841">
        <f>SUM(D12:E13)</f>
        <v>10</v>
      </c>
      <c r="E14" s="842"/>
      <c r="F14" s="841">
        <f>SUM(F12:G13)</f>
        <v>7201</v>
      </c>
      <c r="G14" s="842"/>
      <c r="H14" s="841">
        <f>SUM(H12:I13)</f>
        <v>328</v>
      </c>
      <c r="I14" s="842"/>
      <c r="J14" s="841">
        <f>SUM(J12:K13)</f>
        <v>3812</v>
      </c>
      <c r="K14" s="842"/>
      <c r="L14" s="464">
        <f>SUM(L12:L13)</f>
        <v>42668</v>
      </c>
    </row>
    <row r="15" spans="1:12" s="474" customFormat="1" ht="18">
      <c r="A15" s="486"/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6"/>
    </row>
    <row r="16" spans="1:12" s="474" customFormat="1" ht="18">
      <c r="A16" s="856" t="s">
        <v>412</v>
      </c>
      <c r="B16" s="856"/>
      <c r="C16" s="856"/>
      <c r="D16" s="856"/>
      <c r="E16" s="856"/>
      <c r="F16" s="856"/>
      <c r="G16" s="856"/>
      <c r="H16" s="486"/>
      <c r="I16" s="486"/>
      <c r="J16" s="486"/>
      <c r="K16" s="486"/>
      <c r="L16" s="486"/>
    </row>
    <row r="17" spans="1:12" s="474" customFormat="1" ht="12.75" customHeight="1">
      <c r="A17" s="865" t="s">
        <v>170</v>
      </c>
      <c r="B17" s="866"/>
      <c r="C17" s="855" t="s">
        <v>196</v>
      </c>
      <c r="D17" s="855"/>
      <c r="E17" s="464" t="s">
        <v>15</v>
      </c>
      <c r="I17" s="486"/>
      <c r="J17" s="486"/>
      <c r="K17" s="486"/>
      <c r="L17" s="486"/>
    </row>
    <row r="18" spans="1:12" s="474" customFormat="1" ht="18">
      <c r="A18" s="841">
        <v>600</v>
      </c>
      <c r="B18" s="842"/>
      <c r="C18" s="841">
        <v>1100</v>
      </c>
      <c r="D18" s="842"/>
      <c r="E18" s="464">
        <f>A18+C18</f>
        <v>1700</v>
      </c>
      <c r="I18" s="486"/>
      <c r="J18" s="486"/>
      <c r="K18" s="486"/>
      <c r="L18" s="486"/>
    </row>
    <row r="19" spans="1:12" s="474" customFormat="1" ht="18">
      <c r="A19" s="487"/>
      <c r="B19" s="487"/>
      <c r="C19" s="487"/>
      <c r="D19" s="487"/>
      <c r="E19" s="487"/>
      <c r="F19" s="487"/>
      <c r="G19" s="487"/>
      <c r="H19" s="486"/>
      <c r="I19" s="486"/>
      <c r="J19" s="486"/>
      <c r="K19" s="486"/>
      <c r="L19" s="486"/>
    </row>
    <row r="20" s="474" customFormat="1" ht="18"/>
    <row r="21" spans="1:19" s="474" customFormat="1" ht="18.75" customHeight="1">
      <c r="A21" s="882" t="s">
        <v>162</v>
      </c>
      <c r="B21" s="882"/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/>
      <c r="N21" s="882"/>
      <c r="O21" s="882"/>
      <c r="P21" s="882"/>
      <c r="Q21" s="882"/>
      <c r="R21" s="882"/>
      <c r="S21" s="882"/>
    </row>
    <row r="22" spans="1:20" s="474" customFormat="1" ht="18">
      <c r="A22" s="857" t="s">
        <v>20</v>
      </c>
      <c r="B22" s="857" t="s">
        <v>46</v>
      </c>
      <c r="C22" s="857"/>
      <c r="D22" s="857"/>
      <c r="E22" s="858" t="s">
        <v>21</v>
      </c>
      <c r="F22" s="858"/>
      <c r="G22" s="858"/>
      <c r="H22" s="858"/>
      <c r="I22" s="858"/>
      <c r="J22" s="858"/>
      <c r="K22" s="858"/>
      <c r="L22" s="858"/>
      <c r="M22" s="852" t="s">
        <v>22</v>
      </c>
      <c r="N22" s="852"/>
      <c r="O22" s="852"/>
      <c r="P22" s="852"/>
      <c r="Q22" s="852"/>
      <c r="R22" s="852"/>
      <c r="S22" s="852"/>
      <c r="T22" s="852"/>
    </row>
    <row r="23" spans="1:20" s="474" customFormat="1" ht="42.75" customHeight="1">
      <c r="A23" s="857"/>
      <c r="B23" s="857"/>
      <c r="C23" s="857"/>
      <c r="D23" s="857"/>
      <c r="E23" s="853" t="s">
        <v>126</v>
      </c>
      <c r="F23" s="854"/>
      <c r="G23" s="853" t="s">
        <v>163</v>
      </c>
      <c r="H23" s="854"/>
      <c r="I23" s="857" t="s">
        <v>47</v>
      </c>
      <c r="J23" s="857"/>
      <c r="K23" s="853" t="s">
        <v>89</v>
      </c>
      <c r="L23" s="854"/>
      <c r="M23" s="853" t="s">
        <v>90</v>
      </c>
      <c r="N23" s="854"/>
      <c r="O23" s="853" t="s">
        <v>163</v>
      </c>
      <c r="P23" s="854"/>
      <c r="Q23" s="857" t="s">
        <v>47</v>
      </c>
      <c r="R23" s="857"/>
      <c r="S23" s="857" t="s">
        <v>89</v>
      </c>
      <c r="T23" s="857"/>
    </row>
    <row r="24" spans="1:20" s="485" customFormat="1" ht="15.75" customHeight="1">
      <c r="A24" s="484">
        <v>1</v>
      </c>
      <c r="B24" s="862">
        <v>2</v>
      </c>
      <c r="C24" s="864"/>
      <c r="D24" s="863"/>
      <c r="E24" s="862">
        <v>3</v>
      </c>
      <c r="F24" s="863"/>
      <c r="G24" s="862">
        <v>4</v>
      </c>
      <c r="H24" s="863"/>
      <c r="I24" s="850">
        <v>5</v>
      </c>
      <c r="J24" s="850"/>
      <c r="K24" s="850">
        <v>6</v>
      </c>
      <c r="L24" s="850"/>
      <c r="M24" s="862">
        <v>3</v>
      </c>
      <c r="N24" s="863"/>
      <c r="O24" s="862">
        <v>4</v>
      </c>
      <c r="P24" s="863"/>
      <c r="Q24" s="850">
        <v>5</v>
      </c>
      <c r="R24" s="850"/>
      <c r="S24" s="850">
        <v>6</v>
      </c>
      <c r="T24" s="850"/>
    </row>
    <row r="25" spans="1:20" s="474" customFormat="1" ht="38.25" customHeight="1">
      <c r="A25" s="482">
        <v>1</v>
      </c>
      <c r="B25" s="859" t="s">
        <v>470</v>
      </c>
      <c r="C25" s="860"/>
      <c r="D25" s="861"/>
      <c r="E25" s="843">
        <v>100</v>
      </c>
      <c r="F25" s="844"/>
      <c r="G25" s="841" t="s">
        <v>339</v>
      </c>
      <c r="H25" s="842"/>
      <c r="I25" s="843">
        <v>340</v>
      </c>
      <c r="J25" s="844"/>
      <c r="K25" s="843">
        <v>8</v>
      </c>
      <c r="L25" s="844"/>
      <c r="M25" s="843">
        <v>150</v>
      </c>
      <c r="N25" s="844"/>
      <c r="O25" s="841" t="s">
        <v>339</v>
      </c>
      <c r="P25" s="842"/>
      <c r="Q25" s="843">
        <v>510</v>
      </c>
      <c r="R25" s="844"/>
      <c r="S25" s="843">
        <v>14</v>
      </c>
      <c r="T25" s="844"/>
    </row>
    <row r="26" spans="1:20" s="474" customFormat="1" ht="18">
      <c r="A26" s="482">
        <v>2</v>
      </c>
      <c r="B26" s="847" t="s">
        <v>48</v>
      </c>
      <c r="C26" s="848"/>
      <c r="D26" s="849"/>
      <c r="E26" s="843">
        <v>20</v>
      </c>
      <c r="F26" s="844"/>
      <c r="G26" s="843">
        <v>1.33</v>
      </c>
      <c r="H26" s="844"/>
      <c r="I26" s="843">
        <v>70</v>
      </c>
      <c r="J26" s="844"/>
      <c r="K26" s="843">
        <v>5</v>
      </c>
      <c r="L26" s="844"/>
      <c r="M26" s="843">
        <v>30</v>
      </c>
      <c r="N26" s="844"/>
      <c r="O26" s="843">
        <v>2</v>
      </c>
      <c r="P26" s="844"/>
      <c r="Q26" s="843">
        <v>105</v>
      </c>
      <c r="R26" s="844"/>
      <c r="S26" s="843">
        <v>6.6</v>
      </c>
      <c r="T26" s="844"/>
    </row>
    <row r="27" spans="1:20" s="474" customFormat="1" ht="18">
      <c r="A27" s="482">
        <v>3</v>
      </c>
      <c r="B27" s="847" t="s">
        <v>164</v>
      </c>
      <c r="C27" s="848"/>
      <c r="D27" s="849"/>
      <c r="E27" s="843">
        <v>50</v>
      </c>
      <c r="F27" s="844"/>
      <c r="G27" s="843">
        <v>1</v>
      </c>
      <c r="H27" s="844"/>
      <c r="I27" s="843">
        <v>25</v>
      </c>
      <c r="J27" s="844"/>
      <c r="K27" s="843">
        <v>0</v>
      </c>
      <c r="L27" s="844"/>
      <c r="M27" s="843">
        <v>75</v>
      </c>
      <c r="N27" s="844"/>
      <c r="O27" s="843">
        <v>1.51</v>
      </c>
      <c r="P27" s="844"/>
      <c r="Q27" s="843">
        <v>37</v>
      </c>
      <c r="R27" s="844"/>
      <c r="S27" s="843">
        <v>0</v>
      </c>
      <c r="T27" s="844"/>
    </row>
    <row r="28" spans="1:20" s="474" customFormat="1" ht="18">
      <c r="A28" s="482">
        <v>4</v>
      </c>
      <c r="B28" s="847" t="s">
        <v>49</v>
      </c>
      <c r="C28" s="848"/>
      <c r="D28" s="849"/>
      <c r="E28" s="843">
        <v>5</v>
      </c>
      <c r="F28" s="844"/>
      <c r="G28" s="843">
        <v>0.63</v>
      </c>
      <c r="H28" s="844"/>
      <c r="I28" s="843">
        <v>45</v>
      </c>
      <c r="J28" s="844"/>
      <c r="K28" s="843">
        <v>0</v>
      </c>
      <c r="L28" s="844"/>
      <c r="M28" s="843">
        <v>7.5</v>
      </c>
      <c r="N28" s="844"/>
      <c r="O28" s="843">
        <v>0.95</v>
      </c>
      <c r="P28" s="844"/>
      <c r="Q28" s="843">
        <v>68</v>
      </c>
      <c r="R28" s="844"/>
      <c r="S28" s="843">
        <v>0</v>
      </c>
      <c r="T28" s="844"/>
    </row>
    <row r="29" spans="1:20" s="474" customFormat="1" ht="18">
      <c r="A29" s="482">
        <v>5</v>
      </c>
      <c r="B29" s="847" t="s">
        <v>50</v>
      </c>
      <c r="C29" s="848"/>
      <c r="D29" s="849"/>
      <c r="E29" s="843" t="s">
        <v>933</v>
      </c>
      <c r="F29" s="844"/>
      <c r="G29" s="843">
        <v>0.77</v>
      </c>
      <c r="H29" s="844"/>
      <c r="I29" s="843">
        <v>0</v>
      </c>
      <c r="J29" s="844"/>
      <c r="K29" s="843">
        <v>0</v>
      </c>
      <c r="L29" s="844"/>
      <c r="M29" s="843">
        <v>0</v>
      </c>
      <c r="N29" s="844"/>
      <c r="O29" s="843">
        <v>1.14</v>
      </c>
      <c r="P29" s="844"/>
      <c r="Q29" s="843">
        <v>0</v>
      </c>
      <c r="R29" s="844"/>
      <c r="S29" s="843">
        <v>0</v>
      </c>
      <c r="T29" s="844"/>
    </row>
    <row r="30" spans="1:20" s="474" customFormat="1" ht="18">
      <c r="A30" s="482">
        <v>6</v>
      </c>
      <c r="B30" s="847" t="s">
        <v>51</v>
      </c>
      <c r="C30" s="848"/>
      <c r="D30" s="849"/>
      <c r="E30" s="843" t="s">
        <v>933</v>
      </c>
      <c r="F30" s="844"/>
      <c r="G30" s="843">
        <v>0.62</v>
      </c>
      <c r="H30" s="844"/>
      <c r="I30" s="843">
        <v>0</v>
      </c>
      <c r="J30" s="844"/>
      <c r="K30" s="843">
        <v>0</v>
      </c>
      <c r="L30" s="844"/>
      <c r="M30" s="843">
        <v>0</v>
      </c>
      <c r="N30" s="844"/>
      <c r="O30" s="843">
        <v>0.91</v>
      </c>
      <c r="P30" s="844"/>
      <c r="Q30" s="843">
        <v>0</v>
      </c>
      <c r="R30" s="844"/>
      <c r="S30" s="843">
        <v>0</v>
      </c>
      <c r="T30" s="844"/>
    </row>
    <row r="31" spans="1:20" s="474" customFormat="1" ht="18">
      <c r="A31" s="482">
        <v>7</v>
      </c>
      <c r="B31" s="874" t="s">
        <v>165</v>
      </c>
      <c r="C31" s="874"/>
      <c r="D31" s="874"/>
      <c r="E31" s="839">
        <v>0</v>
      </c>
      <c r="F31" s="839"/>
      <c r="G31" s="839">
        <v>0</v>
      </c>
      <c r="H31" s="839"/>
      <c r="I31" s="839">
        <v>0</v>
      </c>
      <c r="J31" s="839"/>
      <c r="K31" s="839">
        <v>0</v>
      </c>
      <c r="L31" s="839"/>
      <c r="M31" s="839">
        <v>0</v>
      </c>
      <c r="N31" s="839"/>
      <c r="O31" s="839">
        <v>0</v>
      </c>
      <c r="P31" s="839"/>
      <c r="Q31" s="839">
        <v>0</v>
      </c>
      <c r="R31" s="839"/>
      <c r="S31" s="839">
        <v>0</v>
      </c>
      <c r="T31" s="839"/>
    </row>
    <row r="32" spans="1:20" s="474" customFormat="1" ht="18">
      <c r="A32" s="482"/>
      <c r="B32" s="857" t="s">
        <v>15</v>
      </c>
      <c r="C32" s="857"/>
      <c r="D32" s="857"/>
      <c r="E32" s="840">
        <v>175</v>
      </c>
      <c r="F32" s="840"/>
      <c r="G32" s="840">
        <f>SUM(G26:H31)</f>
        <v>4.35</v>
      </c>
      <c r="H32" s="840"/>
      <c r="I32" s="840">
        <f>SUM(I25:J31)</f>
        <v>480</v>
      </c>
      <c r="J32" s="840"/>
      <c r="K32" s="840">
        <f>SUM(K25:L31)</f>
        <v>13</v>
      </c>
      <c r="L32" s="840"/>
      <c r="M32" s="840">
        <v>262.5</v>
      </c>
      <c r="N32" s="840"/>
      <c r="O32" s="840">
        <f>SUM(O26:P31)</f>
        <v>6.51</v>
      </c>
      <c r="P32" s="840"/>
      <c r="Q32" s="840">
        <f>SUM(Q25:R31)</f>
        <v>720</v>
      </c>
      <c r="R32" s="840"/>
      <c r="S32" s="840">
        <f>SUM(S25:T31)</f>
        <v>20.6</v>
      </c>
      <c r="T32" s="840"/>
    </row>
    <row r="33" spans="1:20" s="474" customFormat="1" ht="18">
      <c r="A33" s="493"/>
      <c r="B33" s="494"/>
      <c r="C33" s="494"/>
      <c r="D33" s="494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</row>
    <row r="34" spans="1:20" s="474" customFormat="1" ht="29.25" customHeight="1">
      <c r="A34" s="495" t="s">
        <v>392</v>
      </c>
      <c r="B34" s="846" t="s">
        <v>446</v>
      </c>
      <c r="C34" s="846"/>
      <c r="D34" s="846"/>
      <c r="E34" s="846"/>
      <c r="F34" s="846"/>
      <c r="G34" s="846"/>
      <c r="H34" s="84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</row>
    <row r="35" spans="1:20" s="474" customFormat="1" ht="18">
      <c r="A35" s="495"/>
      <c r="B35" s="494"/>
      <c r="C35" s="494"/>
      <c r="D35" s="494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</row>
    <row r="36" spans="1:20" s="480" customFormat="1" ht="17.25" customHeight="1">
      <c r="A36" s="496" t="s">
        <v>20</v>
      </c>
      <c r="B36" s="868" t="s">
        <v>393</v>
      </c>
      <c r="C36" s="869"/>
      <c r="D36" s="870"/>
      <c r="E36" s="853" t="s">
        <v>21</v>
      </c>
      <c r="F36" s="875"/>
      <c r="G36" s="875"/>
      <c r="H36" s="875"/>
      <c r="I36" s="875"/>
      <c r="J36" s="854"/>
      <c r="K36" s="852" t="s">
        <v>22</v>
      </c>
      <c r="L36" s="852"/>
      <c r="M36" s="852"/>
      <c r="N36" s="852"/>
      <c r="O36" s="852"/>
      <c r="P36" s="852"/>
      <c r="Q36" s="838"/>
      <c r="R36" s="838"/>
      <c r="S36" s="838"/>
      <c r="T36" s="838"/>
    </row>
    <row r="37" spans="1:20" s="474" customFormat="1" ht="18">
      <c r="A37" s="498"/>
      <c r="B37" s="871"/>
      <c r="C37" s="872"/>
      <c r="D37" s="873"/>
      <c r="E37" s="841" t="s">
        <v>409</v>
      </c>
      <c r="F37" s="842"/>
      <c r="G37" s="841" t="s">
        <v>410</v>
      </c>
      <c r="H37" s="842"/>
      <c r="I37" s="841" t="s">
        <v>411</v>
      </c>
      <c r="J37" s="842"/>
      <c r="K37" s="852" t="s">
        <v>409</v>
      </c>
      <c r="L37" s="852"/>
      <c r="M37" s="852" t="s">
        <v>410</v>
      </c>
      <c r="N37" s="852"/>
      <c r="O37" s="852" t="s">
        <v>411</v>
      </c>
      <c r="P37" s="852"/>
      <c r="Q37" s="486"/>
      <c r="R37" s="486"/>
      <c r="S37" s="486"/>
      <c r="T37" s="486"/>
    </row>
    <row r="38" spans="1:20" s="474" customFormat="1" ht="18">
      <c r="A38" s="482">
        <v>1</v>
      </c>
      <c r="B38" s="841" t="s">
        <v>934</v>
      </c>
      <c r="C38" s="845"/>
      <c r="D38" s="842"/>
      <c r="E38" s="841" t="s">
        <v>935</v>
      </c>
      <c r="F38" s="842"/>
      <c r="G38" s="841">
        <v>1.5</v>
      </c>
      <c r="H38" s="842"/>
      <c r="I38" s="841" t="s">
        <v>936</v>
      </c>
      <c r="J38" s="842"/>
      <c r="K38" s="841" t="s">
        <v>937</v>
      </c>
      <c r="L38" s="842"/>
      <c r="M38" s="885">
        <v>2</v>
      </c>
      <c r="N38" s="886"/>
      <c r="O38" s="841" t="s">
        <v>936</v>
      </c>
      <c r="P38" s="842"/>
      <c r="Q38" s="486"/>
      <c r="R38" s="486"/>
      <c r="S38" s="486"/>
      <c r="T38" s="486"/>
    </row>
    <row r="39" s="474" customFormat="1" ht="18"/>
    <row r="40" s="474" customFormat="1" ht="18"/>
    <row r="41" spans="1:9" s="474" customFormat="1" ht="13.5" customHeight="1">
      <c r="A41" s="883" t="s">
        <v>175</v>
      </c>
      <c r="B41" s="883"/>
      <c r="C41" s="883"/>
      <c r="D41" s="883"/>
      <c r="E41" s="883"/>
      <c r="F41" s="883"/>
      <c r="G41" s="883"/>
      <c r="H41" s="883"/>
      <c r="I41" s="883"/>
    </row>
    <row r="42" spans="1:12" s="499" customFormat="1" ht="13.5" customHeight="1">
      <c r="A42" s="888" t="s">
        <v>54</v>
      </c>
      <c r="B42" s="888"/>
      <c r="C42" s="888"/>
      <c r="D42" s="888"/>
      <c r="E42" s="884" t="s">
        <v>21</v>
      </c>
      <c r="F42" s="884"/>
      <c r="G42" s="884"/>
      <c r="H42" s="884" t="s">
        <v>22</v>
      </c>
      <c r="I42" s="884"/>
      <c r="J42" s="884"/>
      <c r="K42" s="884" t="s">
        <v>139</v>
      </c>
      <c r="L42" s="884"/>
    </row>
    <row r="43" spans="1:12" s="499" customFormat="1" ht="18">
      <c r="A43" s="888"/>
      <c r="B43" s="888"/>
      <c r="C43" s="888"/>
      <c r="D43" s="888"/>
      <c r="E43" s="408" t="s">
        <v>166</v>
      </c>
      <c r="F43" s="408" t="s">
        <v>96</v>
      </c>
      <c r="G43" s="408" t="s">
        <v>15</v>
      </c>
      <c r="H43" s="408" t="s">
        <v>166</v>
      </c>
      <c r="I43" s="408" t="s">
        <v>96</v>
      </c>
      <c r="J43" s="408" t="s">
        <v>15</v>
      </c>
      <c r="K43" s="884"/>
      <c r="L43" s="884"/>
    </row>
    <row r="44" spans="1:12" s="501" customFormat="1" ht="17.25" customHeight="1">
      <c r="A44" s="500" t="s">
        <v>672</v>
      </c>
      <c r="B44" s="889" t="s">
        <v>939</v>
      </c>
      <c r="C44" s="889"/>
      <c r="D44" s="889"/>
      <c r="E44" s="500">
        <v>2.48</v>
      </c>
      <c r="F44" s="500">
        <v>1.65</v>
      </c>
      <c r="G44" s="500">
        <f>E44+F44</f>
        <v>4.13</v>
      </c>
      <c r="H44" s="500">
        <v>3.71</v>
      </c>
      <c r="I44" s="500">
        <v>2.47</v>
      </c>
      <c r="J44" s="500">
        <f>H44+I44</f>
        <v>6.18</v>
      </c>
      <c r="K44" s="890"/>
      <c r="L44" s="891"/>
    </row>
    <row r="45" spans="1:12" s="501" customFormat="1" ht="17.25" customHeight="1">
      <c r="A45" s="500" t="s">
        <v>672</v>
      </c>
      <c r="B45" s="889" t="s">
        <v>940</v>
      </c>
      <c r="C45" s="889"/>
      <c r="D45" s="889"/>
      <c r="E45" s="500">
        <v>2.61</v>
      </c>
      <c r="F45" s="500">
        <v>1.74</v>
      </c>
      <c r="G45" s="500">
        <f>E45+F45</f>
        <v>4.35</v>
      </c>
      <c r="H45" s="500">
        <v>3.91</v>
      </c>
      <c r="I45" s="500">
        <v>2.6</v>
      </c>
      <c r="J45" s="500">
        <f>H45+I45</f>
        <v>6.51</v>
      </c>
      <c r="K45" s="890"/>
      <c r="L45" s="891"/>
    </row>
    <row r="46" spans="1:12" s="501" customFormat="1" ht="17.25" customHeight="1">
      <c r="A46" s="500" t="s">
        <v>685</v>
      </c>
      <c r="B46" s="889" t="s">
        <v>167</v>
      </c>
      <c r="C46" s="889"/>
      <c r="D46" s="889"/>
      <c r="E46" s="500">
        <v>3.21</v>
      </c>
      <c r="F46" s="500">
        <v>2.14</v>
      </c>
      <c r="G46" s="500">
        <f>E46+F46</f>
        <v>5.35</v>
      </c>
      <c r="H46" s="500">
        <v>4.51</v>
      </c>
      <c r="I46" s="500">
        <v>3.2</v>
      </c>
      <c r="J46" s="500">
        <f>H46+I46</f>
        <v>7.71</v>
      </c>
      <c r="K46" s="890"/>
      <c r="L46" s="891"/>
    </row>
    <row r="47" spans="1:9" s="474" customFormat="1" ht="18">
      <c r="A47" s="502"/>
      <c r="B47" s="487"/>
      <c r="C47" s="487"/>
      <c r="D47" s="503"/>
      <c r="E47" s="503"/>
      <c r="F47" s="497"/>
      <c r="G47" s="497"/>
      <c r="H47" s="497"/>
      <c r="I47" s="457"/>
    </row>
    <row r="50" spans="1:17" s="457" customFormat="1" ht="18.75" customHeight="1">
      <c r="A50" s="474" t="s">
        <v>18</v>
      </c>
      <c r="B50" s="474"/>
      <c r="C50" s="474"/>
      <c r="D50" s="474"/>
      <c r="E50" s="474"/>
      <c r="F50" s="474"/>
      <c r="G50" s="474"/>
      <c r="I50" s="474"/>
      <c r="O50" s="476"/>
      <c r="P50" s="476"/>
      <c r="Q50" s="476"/>
    </row>
    <row r="51" spans="1:18" s="457" customFormat="1" ht="17.25" customHeight="1">
      <c r="A51" s="476"/>
      <c r="B51" s="476"/>
      <c r="C51" s="476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N51" s="887" t="s">
        <v>938</v>
      </c>
      <c r="O51" s="887"/>
      <c r="P51" s="887"/>
      <c r="Q51" s="887"/>
      <c r="R51" s="887"/>
    </row>
    <row r="52" spans="1:19" s="457" customFormat="1" ht="17.25" customHeight="1">
      <c r="A52" s="476"/>
      <c r="B52" s="476"/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N52" s="887" t="s">
        <v>864</v>
      </c>
      <c r="O52" s="887"/>
      <c r="P52" s="887"/>
      <c r="Q52" s="887"/>
      <c r="R52" s="887"/>
      <c r="S52" s="476"/>
    </row>
    <row r="53" spans="14:17" ht="12.75" customHeight="1">
      <c r="N53" s="28"/>
      <c r="O53" s="28"/>
      <c r="P53" s="28"/>
      <c r="Q53" s="28"/>
    </row>
  </sheetData>
  <sheetProtection/>
  <mergeCells count="163">
    <mergeCell ref="N51:R51"/>
    <mergeCell ref="N52:R52"/>
    <mergeCell ref="A42:D43"/>
    <mergeCell ref="B44:D44"/>
    <mergeCell ref="B45:D45"/>
    <mergeCell ref="K42:L43"/>
    <mergeCell ref="K44:L44"/>
    <mergeCell ref="K45:L45"/>
    <mergeCell ref="K46:L46"/>
    <mergeCell ref="B46:D46"/>
    <mergeCell ref="E42:G42"/>
    <mergeCell ref="H42:J42"/>
    <mergeCell ref="O37:P37"/>
    <mergeCell ref="K38:L38"/>
    <mergeCell ref="K37:L37"/>
    <mergeCell ref="O38:P38"/>
    <mergeCell ref="M38:N38"/>
    <mergeCell ref="M37:N37"/>
    <mergeCell ref="I38:J38"/>
    <mergeCell ref="I37:J37"/>
    <mergeCell ref="K28:L28"/>
    <mergeCell ref="M30:N30"/>
    <mergeCell ref="M28:N28"/>
    <mergeCell ref="A41:I41"/>
    <mergeCell ref="K36:P36"/>
    <mergeCell ref="M31:N31"/>
    <mergeCell ref="K31:L31"/>
    <mergeCell ref="M32:N32"/>
    <mergeCell ref="B30:D30"/>
    <mergeCell ref="I28:J28"/>
    <mergeCell ref="Q32:R32"/>
    <mergeCell ref="Q30:R30"/>
    <mergeCell ref="K30:L30"/>
    <mergeCell ref="S32:T32"/>
    <mergeCell ref="Q31:R31"/>
    <mergeCell ref="S31:T31"/>
    <mergeCell ref="S30:T30"/>
    <mergeCell ref="O31:P31"/>
    <mergeCell ref="O27:P27"/>
    <mergeCell ref="O30:P30"/>
    <mergeCell ref="Q26:R26"/>
    <mergeCell ref="M27:N27"/>
    <mergeCell ref="K29:L29"/>
    <mergeCell ref="M26:N26"/>
    <mergeCell ref="O26:P26"/>
    <mergeCell ref="K26:L26"/>
    <mergeCell ref="O28:P28"/>
    <mergeCell ref="Q28:R28"/>
    <mergeCell ref="S28:T28"/>
    <mergeCell ref="S26:T26"/>
    <mergeCell ref="K24:L24"/>
    <mergeCell ref="S27:T27"/>
    <mergeCell ref="Q24:R24"/>
    <mergeCell ref="I26:J26"/>
    <mergeCell ref="S25:T25"/>
    <mergeCell ref="K25:L25"/>
    <mergeCell ref="M24:N24"/>
    <mergeCell ref="O24:P24"/>
    <mergeCell ref="S24:T24"/>
    <mergeCell ref="Q23:R23"/>
    <mergeCell ref="A18:B18"/>
    <mergeCell ref="C18:D18"/>
    <mergeCell ref="A22:A23"/>
    <mergeCell ref="G23:H23"/>
    <mergeCell ref="S23:T23"/>
    <mergeCell ref="M23:N23"/>
    <mergeCell ref="K23:L23"/>
    <mergeCell ref="A21:S21"/>
    <mergeCell ref="Q27:R27"/>
    <mergeCell ref="E23:F23"/>
    <mergeCell ref="I24:J24"/>
    <mergeCell ref="E27:F27"/>
    <mergeCell ref="G27:H27"/>
    <mergeCell ref="I27:J27"/>
    <mergeCell ref="K27:L27"/>
    <mergeCell ref="G25:H25"/>
    <mergeCell ref="E25:F25"/>
    <mergeCell ref="Q25:R25"/>
    <mergeCell ref="R2:S2"/>
    <mergeCell ref="A3:S3"/>
    <mergeCell ref="A4:S4"/>
    <mergeCell ref="A6:S6"/>
    <mergeCell ref="B10:C10"/>
    <mergeCell ref="A7:B7"/>
    <mergeCell ref="A8:I8"/>
    <mergeCell ref="D10:E10"/>
    <mergeCell ref="F10:G10"/>
    <mergeCell ref="H2:I2"/>
    <mergeCell ref="B36:D37"/>
    <mergeCell ref="E37:F37"/>
    <mergeCell ref="E32:F32"/>
    <mergeCell ref="B32:D32"/>
    <mergeCell ref="B31:D31"/>
    <mergeCell ref="E36:J36"/>
    <mergeCell ref="B29:D29"/>
    <mergeCell ref="E29:F29"/>
    <mergeCell ref="D11:E11"/>
    <mergeCell ref="J10:K10"/>
    <mergeCell ref="H10:I10"/>
    <mergeCell ref="I25:J25"/>
    <mergeCell ref="I23:J23"/>
    <mergeCell ref="H14:I14"/>
    <mergeCell ref="J11:K11"/>
    <mergeCell ref="H11:I11"/>
    <mergeCell ref="B11:C11"/>
    <mergeCell ref="B24:D24"/>
    <mergeCell ref="H13:I13"/>
    <mergeCell ref="D13:E13"/>
    <mergeCell ref="F13:G13"/>
    <mergeCell ref="B13:C13"/>
    <mergeCell ref="B14:C14"/>
    <mergeCell ref="B12:C12"/>
    <mergeCell ref="A17:B17"/>
    <mergeCell ref="E28:F28"/>
    <mergeCell ref="G28:H28"/>
    <mergeCell ref="B22:D23"/>
    <mergeCell ref="E22:L22"/>
    <mergeCell ref="B28:D28"/>
    <mergeCell ref="B25:D25"/>
    <mergeCell ref="E24:F24"/>
    <mergeCell ref="E26:F26"/>
    <mergeCell ref="G26:H26"/>
    <mergeCell ref="G24:H24"/>
    <mergeCell ref="B27:D27"/>
    <mergeCell ref="J14:K14"/>
    <mergeCell ref="J12:K12"/>
    <mergeCell ref="D14:E14"/>
    <mergeCell ref="O23:P23"/>
    <mergeCell ref="J13:K13"/>
    <mergeCell ref="F14:G14"/>
    <mergeCell ref="D12:E12"/>
    <mergeCell ref="C17:D17"/>
    <mergeCell ref="A16:G16"/>
    <mergeCell ref="O25:P25"/>
    <mergeCell ref="S36:T36"/>
    <mergeCell ref="F11:G11"/>
    <mergeCell ref="F12:G12"/>
    <mergeCell ref="H12:I12"/>
    <mergeCell ref="Q29:R29"/>
    <mergeCell ref="S29:T29"/>
    <mergeCell ref="M29:N29"/>
    <mergeCell ref="O29:P29"/>
    <mergeCell ref="M22:T22"/>
    <mergeCell ref="M25:N25"/>
    <mergeCell ref="B38:D38"/>
    <mergeCell ref="G38:H38"/>
    <mergeCell ref="G37:H37"/>
    <mergeCell ref="E31:F31"/>
    <mergeCell ref="B34:H34"/>
    <mergeCell ref="K32:L32"/>
    <mergeCell ref="E30:F30"/>
    <mergeCell ref="I30:J30"/>
    <mergeCell ref="B26:D26"/>
    <mergeCell ref="Q36:R36"/>
    <mergeCell ref="I31:J31"/>
    <mergeCell ref="I32:J32"/>
    <mergeCell ref="E38:F38"/>
    <mergeCell ref="O32:P32"/>
    <mergeCell ref="G29:H29"/>
    <mergeCell ref="G30:H30"/>
    <mergeCell ref="G32:H32"/>
    <mergeCell ref="G31:H31"/>
    <mergeCell ref="I29:J29"/>
  </mergeCells>
  <printOptions verticalCentered="1"/>
  <pageMargins left="0.72" right="0.23" top="0.5" bottom="0.5" header="0.5" footer="0.31"/>
  <pageSetup fitToHeight="1" fitToWidth="1" horizontalDpi="600" verticalDpi="600" orientation="landscape" paperSize="9" scale="5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41"/>
  <sheetViews>
    <sheetView view="pageBreakPreview" zoomScale="90" zoomScaleSheetLayoutView="90" zoomScalePageLayoutView="0" workbookViewId="0" topLeftCell="A1">
      <selection activeCell="M2" sqref="M2:N2"/>
    </sheetView>
  </sheetViews>
  <sheetFormatPr defaultColWidth="9.140625" defaultRowHeight="12.75"/>
  <cols>
    <col min="2" max="2" width="20.140625" style="0" bestFit="1" customWidth="1"/>
    <col min="3" max="3" width="16.7109375" style="0" customWidth="1"/>
    <col min="4" max="8" width="15.00390625" style="122" customWidth="1"/>
    <col min="9" max="10" width="15.00390625" style="647" customWidth="1"/>
    <col min="11" max="14" width="15.00390625" style="122" customWidth="1"/>
  </cols>
  <sheetData>
    <row r="2" spans="13:14" ht="21">
      <c r="M2" s="1156" t="s">
        <v>502</v>
      </c>
      <c r="N2" s="1156"/>
    </row>
    <row r="3" spans="1:14" ht="18.75">
      <c r="A3" s="1110" t="s">
        <v>0</v>
      </c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</row>
    <row r="4" spans="1:14" ht="21">
      <c r="A4" s="1113" t="s">
        <v>684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L4" s="1113"/>
      <c r="M4" s="1113"/>
      <c r="N4" s="1113"/>
    </row>
    <row r="5" spans="1:10" ht="15">
      <c r="A5" s="134"/>
      <c r="B5" s="134"/>
      <c r="C5" s="134"/>
      <c r="D5" s="319"/>
      <c r="E5" s="319"/>
      <c r="F5" s="319"/>
      <c r="G5" s="319"/>
      <c r="H5" s="319"/>
      <c r="I5" s="646"/>
      <c r="J5" s="646"/>
    </row>
    <row r="6" spans="1:14" ht="18.75">
      <c r="A6" s="1110" t="s">
        <v>501</v>
      </c>
      <c r="B6" s="1110"/>
      <c r="C6" s="1110"/>
      <c r="D6" s="1110"/>
      <c r="E6" s="1110"/>
      <c r="F6" s="1110"/>
      <c r="G6" s="1110"/>
      <c r="H6" s="1110"/>
      <c r="I6" s="1110"/>
      <c r="J6" s="1110"/>
      <c r="K6" s="1110"/>
      <c r="L6" s="1110"/>
      <c r="M6" s="1110"/>
      <c r="N6" s="1110"/>
    </row>
    <row r="7" spans="1:14" ht="18">
      <c r="A7" s="225" t="s">
        <v>861</v>
      </c>
      <c r="B7" s="225"/>
      <c r="C7" s="135"/>
      <c r="D7" s="573"/>
      <c r="E7" s="573"/>
      <c r="F7" s="573"/>
      <c r="G7" s="573"/>
      <c r="H7" s="319"/>
      <c r="I7" s="646"/>
      <c r="J7" s="646"/>
      <c r="L7" s="1005" t="s">
        <v>762</v>
      </c>
      <c r="M7" s="1005"/>
      <c r="N7" s="1005"/>
    </row>
    <row r="8" spans="1:14" s="506" customFormat="1" ht="28.5" customHeight="1">
      <c r="A8" s="1118" t="s">
        <v>2</v>
      </c>
      <c r="B8" s="1118" t="s">
        <v>33</v>
      </c>
      <c r="C8" s="983" t="s">
        <v>385</v>
      </c>
      <c r="D8" s="1073" t="s">
        <v>435</v>
      </c>
      <c r="E8" s="1073"/>
      <c r="F8" s="1073"/>
      <c r="G8" s="1073"/>
      <c r="H8" s="1074"/>
      <c r="I8" s="1157" t="s">
        <v>527</v>
      </c>
      <c r="J8" s="1157" t="s">
        <v>528</v>
      </c>
      <c r="K8" s="1114" t="s">
        <v>481</v>
      </c>
      <c r="L8" s="1114"/>
      <c r="M8" s="1114"/>
      <c r="N8" s="1114"/>
    </row>
    <row r="9" spans="1:14" s="506" customFormat="1" ht="62.25" customHeight="1">
      <c r="A9" s="1119"/>
      <c r="B9" s="1119"/>
      <c r="C9" s="983"/>
      <c r="D9" s="505" t="s">
        <v>434</v>
      </c>
      <c r="E9" s="505" t="s">
        <v>386</v>
      </c>
      <c r="F9" s="552" t="s">
        <v>387</v>
      </c>
      <c r="G9" s="505" t="s">
        <v>388</v>
      </c>
      <c r="H9" s="505" t="s">
        <v>43</v>
      </c>
      <c r="I9" s="1157"/>
      <c r="J9" s="1157"/>
      <c r="K9" s="565" t="s">
        <v>389</v>
      </c>
      <c r="L9" s="649" t="s">
        <v>482</v>
      </c>
      <c r="M9" s="505" t="s">
        <v>390</v>
      </c>
      <c r="N9" s="649" t="s">
        <v>391</v>
      </c>
    </row>
    <row r="10" spans="1:14" s="506" customFormat="1" ht="18">
      <c r="A10" s="566" t="s">
        <v>252</v>
      </c>
      <c r="B10" s="566" t="s">
        <v>253</v>
      </c>
      <c r="C10" s="566" t="s">
        <v>254</v>
      </c>
      <c r="D10" s="566" t="s">
        <v>255</v>
      </c>
      <c r="E10" s="566" t="s">
        <v>256</v>
      </c>
      <c r="F10" s="566" t="s">
        <v>257</v>
      </c>
      <c r="G10" s="566" t="s">
        <v>258</v>
      </c>
      <c r="H10" s="566" t="s">
        <v>259</v>
      </c>
      <c r="I10" s="650" t="s">
        <v>277</v>
      </c>
      <c r="J10" s="650" t="s">
        <v>278</v>
      </c>
      <c r="K10" s="566" t="s">
        <v>279</v>
      </c>
      <c r="L10" s="566" t="s">
        <v>307</v>
      </c>
      <c r="M10" s="566" t="s">
        <v>308</v>
      </c>
      <c r="N10" s="566" t="s">
        <v>309</v>
      </c>
    </row>
    <row r="11" spans="1:14" s="506" customFormat="1" ht="19.5" customHeight="1">
      <c r="A11" s="651">
        <v>1</v>
      </c>
      <c r="B11" s="507" t="s">
        <v>866</v>
      </c>
      <c r="C11" s="651">
        <v>1351</v>
      </c>
      <c r="D11" s="651">
        <v>1351</v>
      </c>
      <c r="E11" s="651">
        <v>0</v>
      </c>
      <c r="F11" s="651">
        <v>0</v>
      </c>
      <c r="G11" s="651">
        <v>0</v>
      </c>
      <c r="H11" s="651">
        <v>0</v>
      </c>
      <c r="I11" s="652">
        <f>C11</f>
        <v>1351</v>
      </c>
      <c r="J11" s="651">
        <v>1351</v>
      </c>
      <c r="K11" s="651">
        <v>1351</v>
      </c>
      <c r="L11" s="651">
        <v>1351</v>
      </c>
      <c r="M11" s="651">
        <v>1351</v>
      </c>
      <c r="N11" s="651">
        <v>1351</v>
      </c>
    </row>
    <row r="12" spans="1:14" s="506" customFormat="1" ht="19.5" customHeight="1">
      <c r="A12" s="651">
        <v>2</v>
      </c>
      <c r="B12" s="507" t="s">
        <v>884</v>
      </c>
      <c r="C12" s="651">
        <v>303</v>
      </c>
      <c r="D12" s="651">
        <v>270</v>
      </c>
      <c r="E12" s="651">
        <v>303</v>
      </c>
      <c r="F12" s="651">
        <v>0</v>
      </c>
      <c r="G12" s="651">
        <v>0</v>
      </c>
      <c r="H12" s="651">
        <v>0</v>
      </c>
      <c r="I12" s="652">
        <f aca="true" t="shared" si="0" ref="I12:I32">C12</f>
        <v>303</v>
      </c>
      <c r="J12" s="651">
        <f>C12</f>
        <v>303</v>
      </c>
      <c r="K12" s="651">
        <f aca="true" t="shared" si="1" ref="K12:N32">J12</f>
        <v>303</v>
      </c>
      <c r="L12" s="651">
        <f t="shared" si="1"/>
        <v>303</v>
      </c>
      <c r="M12" s="651">
        <f t="shared" si="1"/>
        <v>303</v>
      </c>
      <c r="N12" s="651">
        <f t="shared" si="1"/>
        <v>303</v>
      </c>
    </row>
    <row r="13" spans="1:14" s="506" customFormat="1" ht="19.5" customHeight="1">
      <c r="A13" s="651">
        <v>3</v>
      </c>
      <c r="B13" s="507" t="s">
        <v>867</v>
      </c>
      <c r="C13" s="651">
        <v>690</v>
      </c>
      <c r="D13" s="651">
        <v>70</v>
      </c>
      <c r="E13" s="651">
        <v>633</v>
      </c>
      <c r="F13" s="651">
        <v>0</v>
      </c>
      <c r="G13" s="651">
        <v>0</v>
      </c>
      <c r="H13" s="651">
        <v>0</v>
      </c>
      <c r="I13" s="652">
        <f t="shared" si="0"/>
        <v>690</v>
      </c>
      <c r="J13" s="651">
        <f aca="true" t="shared" si="2" ref="J13:J32">C13</f>
        <v>690</v>
      </c>
      <c r="K13" s="651">
        <f t="shared" si="1"/>
        <v>690</v>
      </c>
      <c r="L13" s="651">
        <f t="shared" si="1"/>
        <v>690</v>
      </c>
      <c r="M13" s="651">
        <f t="shared" si="1"/>
        <v>690</v>
      </c>
      <c r="N13" s="651">
        <f t="shared" si="1"/>
        <v>690</v>
      </c>
    </row>
    <row r="14" spans="1:14" s="506" customFormat="1" ht="19.5" customHeight="1">
      <c r="A14" s="651">
        <v>4</v>
      </c>
      <c r="B14" s="507" t="s">
        <v>868</v>
      </c>
      <c r="C14" s="651">
        <v>412</v>
      </c>
      <c r="D14" s="651">
        <v>328</v>
      </c>
      <c r="E14" s="651">
        <v>69</v>
      </c>
      <c r="F14" s="651">
        <v>46</v>
      </c>
      <c r="G14" s="651">
        <v>0</v>
      </c>
      <c r="H14" s="651">
        <v>0</v>
      </c>
      <c r="I14" s="652">
        <f t="shared" si="0"/>
        <v>412</v>
      </c>
      <c r="J14" s="651">
        <f t="shared" si="2"/>
        <v>412</v>
      </c>
      <c r="K14" s="651">
        <f t="shared" si="1"/>
        <v>412</v>
      </c>
      <c r="L14" s="651">
        <f t="shared" si="1"/>
        <v>412</v>
      </c>
      <c r="M14" s="651">
        <f t="shared" si="1"/>
        <v>412</v>
      </c>
      <c r="N14" s="651">
        <f t="shared" si="1"/>
        <v>412</v>
      </c>
    </row>
    <row r="15" spans="1:14" s="506" customFormat="1" ht="19.5" customHeight="1">
      <c r="A15" s="651">
        <v>5</v>
      </c>
      <c r="B15" s="507" t="s">
        <v>869</v>
      </c>
      <c r="C15" s="651">
        <v>667</v>
      </c>
      <c r="D15" s="651">
        <v>0</v>
      </c>
      <c r="E15" s="651">
        <v>667</v>
      </c>
      <c r="F15" s="651">
        <v>0</v>
      </c>
      <c r="G15" s="651">
        <v>0</v>
      </c>
      <c r="H15" s="651">
        <v>0</v>
      </c>
      <c r="I15" s="652">
        <f t="shared" si="0"/>
        <v>667</v>
      </c>
      <c r="J15" s="651">
        <f t="shared" si="2"/>
        <v>667</v>
      </c>
      <c r="K15" s="651">
        <f t="shared" si="1"/>
        <v>667</v>
      </c>
      <c r="L15" s="651">
        <f t="shared" si="1"/>
        <v>667</v>
      </c>
      <c r="M15" s="651">
        <f t="shared" si="1"/>
        <v>667</v>
      </c>
      <c r="N15" s="651">
        <f t="shared" si="1"/>
        <v>667</v>
      </c>
    </row>
    <row r="16" spans="1:14" s="506" customFormat="1" ht="19.5" customHeight="1">
      <c r="A16" s="651">
        <v>6</v>
      </c>
      <c r="B16" s="507" t="s">
        <v>870</v>
      </c>
      <c r="C16" s="651">
        <v>712</v>
      </c>
      <c r="D16" s="651">
        <v>140</v>
      </c>
      <c r="E16" s="651">
        <v>208</v>
      </c>
      <c r="F16" s="651">
        <v>291</v>
      </c>
      <c r="G16" s="651">
        <v>0</v>
      </c>
      <c r="H16" s="651">
        <v>73</v>
      </c>
      <c r="I16" s="652">
        <f t="shared" si="0"/>
        <v>712</v>
      </c>
      <c r="J16" s="651">
        <f t="shared" si="2"/>
        <v>712</v>
      </c>
      <c r="K16" s="651">
        <f t="shared" si="1"/>
        <v>712</v>
      </c>
      <c r="L16" s="651">
        <f t="shared" si="1"/>
        <v>712</v>
      </c>
      <c r="M16" s="651">
        <f t="shared" si="1"/>
        <v>712</v>
      </c>
      <c r="N16" s="651">
        <f t="shared" si="1"/>
        <v>712</v>
      </c>
    </row>
    <row r="17" spans="1:14" s="506" customFormat="1" ht="19.5" customHeight="1">
      <c r="A17" s="651">
        <v>7</v>
      </c>
      <c r="B17" s="507" t="s">
        <v>871</v>
      </c>
      <c r="C17" s="651">
        <v>854</v>
      </c>
      <c r="D17" s="651">
        <v>700</v>
      </c>
      <c r="E17" s="651">
        <v>154</v>
      </c>
      <c r="F17" s="651">
        <v>0</v>
      </c>
      <c r="G17" s="651">
        <v>0</v>
      </c>
      <c r="H17" s="651">
        <v>0</v>
      </c>
      <c r="I17" s="652">
        <f t="shared" si="0"/>
        <v>854</v>
      </c>
      <c r="J17" s="651">
        <f t="shared" si="2"/>
        <v>854</v>
      </c>
      <c r="K17" s="651">
        <f t="shared" si="1"/>
        <v>854</v>
      </c>
      <c r="L17" s="651">
        <f t="shared" si="1"/>
        <v>854</v>
      </c>
      <c r="M17" s="651">
        <f t="shared" si="1"/>
        <v>854</v>
      </c>
      <c r="N17" s="651">
        <f t="shared" si="1"/>
        <v>854</v>
      </c>
    </row>
    <row r="18" spans="1:14" s="506" customFormat="1" ht="19.5" customHeight="1">
      <c r="A18" s="651">
        <v>8</v>
      </c>
      <c r="B18" s="507" t="s">
        <v>872</v>
      </c>
      <c r="C18" s="651">
        <v>1576</v>
      </c>
      <c r="D18" s="651">
        <v>733</v>
      </c>
      <c r="E18" s="651">
        <v>629</v>
      </c>
      <c r="F18" s="651">
        <v>240</v>
      </c>
      <c r="G18" s="651">
        <v>0</v>
      </c>
      <c r="H18" s="651">
        <v>0</v>
      </c>
      <c r="I18" s="652">
        <f t="shared" si="0"/>
        <v>1576</v>
      </c>
      <c r="J18" s="651">
        <f t="shared" si="2"/>
        <v>1576</v>
      </c>
      <c r="K18" s="651">
        <f t="shared" si="1"/>
        <v>1576</v>
      </c>
      <c r="L18" s="651">
        <f t="shared" si="1"/>
        <v>1576</v>
      </c>
      <c r="M18" s="651">
        <f t="shared" si="1"/>
        <v>1576</v>
      </c>
      <c r="N18" s="651">
        <f t="shared" si="1"/>
        <v>1576</v>
      </c>
    </row>
    <row r="19" spans="1:14" s="506" customFormat="1" ht="19.5" customHeight="1">
      <c r="A19" s="651">
        <v>9</v>
      </c>
      <c r="B19" s="507" t="s">
        <v>873</v>
      </c>
      <c r="C19" s="651">
        <v>548</v>
      </c>
      <c r="D19" s="651">
        <v>0</v>
      </c>
      <c r="E19" s="651">
        <v>547</v>
      </c>
      <c r="F19" s="651">
        <v>0</v>
      </c>
      <c r="G19" s="651">
        <v>0</v>
      </c>
      <c r="H19" s="651">
        <v>0</v>
      </c>
      <c r="I19" s="652">
        <f t="shared" si="0"/>
        <v>548</v>
      </c>
      <c r="J19" s="651">
        <f t="shared" si="2"/>
        <v>548</v>
      </c>
      <c r="K19" s="651">
        <f t="shared" si="1"/>
        <v>548</v>
      </c>
      <c r="L19" s="651">
        <f t="shared" si="1"/>
        <v>548</v>
      </c>
      <c r="M19" s="651">
        <f t="shared" si="1"/>
        <v>548</v>
      </c>
      <c r="N19" s="651">
        <f t="shared" si="1"/>
        <v>548</v>
      </c>
    </row>
    <row r="20" spans="1:14" s="506" customFormat="1" ht="19.5" customHeight="1">
      <c r="A20" s="651">
        <v>10</v>
      </c>
      <c r="B20" s="507" t="s">
        <v>874</v>
      </c>
      <c r="C20" s="651">
        <v>1762</v>
      </c>
      <c r="D20" s="651">
        <v>1691</v>
      </c>
      <c r="E20" s="651">
        <v>71</v>
      </c>
      <c r="F20" s="651">
        <v>0</v>
      </c>
      <c r="G20" s="651">
        <v>0</v>
      </c>
      <c r="H20" s="651">
        <v>0</v>
      </c>
      <c r="I20" s="652">
        <f t="shared" si="0"/>
        <v>1762</v>
      </c>
      <c r="J20" s="651">
        <f t="shared" si="2"/>
        <v>1762</v>
      </c>
      <c r="K20" s="651">
        <f t="shared" si="1"/>
        <v>1762</v>
      </c>
      <c r="L20" s="651">
        <f t="shared" si="1"/>
        <v>1762</v>
      </c>
      <c r="M20" s="651">
        <f t="shared" si="1"/>
        <v>1762</v>
      </c>
      <c r="N20" s="651">
        <f t="shared" si="1"/>
        <v>1762</v>
      </c>
    </row>
    <row r="21" spans="1:14" s="506" customFormat="1" ht="19.5" customHeight="1">
      <c r="A21" s="651">
        <v>11</v>
      </c>
      <c r="B21" s="507" t="s">
        <v>875</v>
      </c>
      <c r="C21" s="651">
        <v>1472</v>
      </c>
      <c r="D21" s="651">
        <v>1411</v>
      </c>
      <c r="E21" s="651">
        <v>35</v>
      </c>
      <c r="F21" s="651">
        <v>0</v>
      </c>
      <c r="G21" s="651">
        <v>0</v>
      </c>
      <c r="H21" s="651">
        <v>0</v>
      </c>
      <c r="I21" s="652">
        <f t="shared" si="0"/>
        <v>1472</v>
      </c>
      <c r="J21" s="651">
        <f t="shared" si="2"/>
        <v>1472</v>
      </c>
      <c r="K21" s="651">
        <f t="shared" si="1"/>
        <v>1472</v>
      </c>
      <c r="L21" s="651">
        <f t="shared" si="1"/>
        <v>1472</v>
      </c>
      <c r="M21" s="651">
        <f t="shared" si="1"/>
        <v>1472</v>
      </c>
      <c r="N21" s="651">
        <f t="shared" si="1"/>
        <v>1472</v>
      </c>
    </row>
    <row r="22" spans="1:14" s="506" customFormat="1" ht="19.5" customHeight="1">
      <c r="A22" s="651">
        <v>12</v>
      </c>
      <c r="B22" s="507" t="s">
        <v>876</v>
      </c>
      <c r="C22" s="651">
        <v>809</v>
      </c>
      <c r="D22" s="651">
        <v>519</v>
      </c>
      <c r="E22" s="651">
        <v>271</v>
      </c>
      <c r="F22" s="651">
        <v>2</v>
      </c>
      <c r="G22" s="651">
        <v>0</v>
      </c>
      <c r="H22" s="651">
        <v>17</v>
      </c>
      <c r="I22" s="652">
        <f t="shared" si="0"/>
        <v>809</v>
      </c>
      <c r="J22" s="651">
        <f t="shared" si="2"/>
        <v>809</v>
      </c>
      <c r="K22" s="651">
        <f t="shared" si="1"/>
        <v>809</v>
      </c>
      <c r="L22" s="651">
        <f t="shared" si="1"/>
        <v>809</v>
      </c>
      <c r="M22" s="651">
        <f t="shared" si="1"/>
        <v>809</v>
      </c>
      <c r="N22" s="651">
        <f t="shared" si="1"/>
        <v>809</v>
      </c>
    </row>
    <row r="23" spans="1:14" s="506" customFormat="1" ht="19.5" customHeight="1">
      <c r="A23" s="651">
        <v>13</v>
      </c>
      <c r="B23" s="507" t="s">
        <v>877</v>
      </c>
      <c r="C23" s="651">
        <v>1617</v>
      </c>
      <c r="D23" s="651">
        <v>0</v>
      </c>
      <c r="E23" s="651">
        <v>1618</v>
      </c>
      <c r="F23" s="651">
        <v>0</v>
      </c>
      <c r="G23" s="651">
        <v>0</v>
      </c>
      <c r="H23" s="651">
        <v>0</v>
      </c>
      <c r="I23" s="652">
        <f t="shared" si="0"/>
        <v>1617</v>
      </c>
      <c r="J23" s="651">
        <f t="shared" si="2"/>
        <v>1617</v>
      </c>
      <c r="K23" s="651">
        <f t="shared" si="1"/>
        <v>1617</v>
      </c>
      <c r="L23" s="651">
        <f t="shared" si="1"/>
        <v>1617</v>
      </c>
      <c r="M23" s="651">
        <f t="shared" si="1"/>
        <v>1617</v>
      </c>
      <c r="N23" s="651">
        <f t="shared" si="1"/>
        <v>1617</v>
      </c>
    </row>
    <row r="24" spans="1:14" s="506" customFormat="1" ht="19.5" customHeight="1">
      <c r="A24" s="651">
        <v>14</v>
      </c>
      <c r="B24" s="507" t="s">
        <v>878</v>
      </c>
      <c r="C24" s="651">
        <v>496</v>
      </c>
      <c r="D24" s="651">
        <v>360</v>
      </c>
      <c r="E24" s="651">
        <v>139</v>
      </c>
      <c r="F24" s="651">
        <v>0</v>
      </c>
      <c r="G24" s="651">
        <v>0</v>
      </c>
      <c r="H24" s="651">
        <v>0</v>
      </c>
      <c r="I24" s="652">
        <f t="shared" si="0"/>
        <v>496</v>
      </c>
      <c r="J24" s="651">
        <f t="shared" si="2"/>
        <v>496</v>
      </c>
      <c r="K24" s="651">
        <f t="shared" si="1"/>
        <v>496</v>
      </c>
      <c r="L24" s="651">
        <f t="shared" si="1"/>
        <v>496</v>
      </c>
      <c r="M24" s="651">
        <f t="shared" si="1"/>
        <v>496</v>
      </c>
      <c r="N24" s="651">
        <f t="shared" si="1"/>
        <v>496</v>
      </c>
    </row>
    <row r="25" spans="1:14" s="506" customFormat="1" ht="19.5" customHeight="1">
      <c r="A25" s="651">
        <v>15</v>
      </c>
      <c r="B25" s="507" t="s">
        <v>879</v>
      </c>
      <c r="C25" s="651">
        <v>615</v>
      </c>
      <c r="D25" s="651">
        <v>564</v>
      </c>
      <c r="E25" s="651">
        <v>66</v>
      </c>
      <c r="F25" s="651">
        <v>0</v>
      </c>
      <c r="G25" s="651">
        <v>0</v>
      </c>
      <c r="H25" s="651">
        <v>0</v>
      </c>
      <c r="I25" s="652">
        <f t="shared" si="0"/>
        <v>615</v>
      </c>
      <c r="J25" s="651">
        <f t="shared" si="2"/>
        <v>615</v>
      </c>
      <c r="K25" s="651">
        <f t="shared" si="1"/>
        <v>615</v>
      </c>
      <c r="L25" s="651">
        <f t="shared" si="1"/>
        <v>615</v>
      </c>
      <c r="M25" s="651">
        <f t="shared" si="1"/>
        <v>615</v>
      </c>
      <c r="N25" s="651">
        <f t="shared" si="1"/>
        <v>615</v>
      </c>
    </row>
    <row r="26" spans="1:14" s="506" customFormat="1" ht="19.5" customHeight="1">
      <c r="A26" s="651">
        <v>16</v>
      </c>
      <c r="B26" s="507" t="s">
        <v>885</v>
      </c>
      <c r="C26" s="651">
        <v>555</v>
      </c>
      <c r="D26" s="651">
        <v>224</v>
      </c>
      <c r="E26" s="651">
        <v>151</v>
      </c>
      <c r="F26" s="651">
        <v>183</v>
      </c>
      <c r="G26" s="651">
        <v>0</v>
      </c>
      <c r="H26" s="651">
        <v>1</v>
      </c>
      <c r="I26" s="652">
        <f t="shared" si="0"/>
        <v>555</v>
      </c>
      <c r="J26" s="651">
        <f t="shared" si="2"/>
        <v>555</v>
      </c>
      <c r="K26" s="651">
        <f t="shared" si="1"/>
        <v>555</v>
      </c>
      <c r="L26" s="651">
        <f t="shared" si="1"/>
        <v>555</v>
      </c>
      <c r="M26" s="651">
        <f t="shared" si="1"/>
        <v>555</v>
      </c>
      <c r="N26" s="651">
        <f t="shared" si="1"/>
        <v>555</v>
      </c>
    </row>
    <row r="27" spans="1:14" s="506" customFormat="1" ht="19.5" customHeight="1">
      <c r="A27" s="651">
        <v>17</v>
      </c>
      <c r="B27" s="507" t="s">
        <v>880</v>
      </c>
      <c r="C27" s="651">
        <v>653</v>
      </c>
      <c r="D27" s="651">
        <v>0</v>
      </c>
      <c r="E27" s="651">
        <v>660</v>
      </c>
      <c r="F27" s="651">
        <v>0</v>
      </c>
      <c r="G27" s="651">
        <v>0</v>
      </c>
      <c r="H27" s="651">
        <v>0</v>
      </c>
      <c r="I27" s="652">
        <f t="shared" si="0"/>
        <v>653</v>
      </c>
      <c r="J27" s="651">
        <f t="shared" si="2"/>
        <v>653</v>
      </c>
      <c r="K27" s="651">
        <f t="shared" si="1"/>
        <v>653</v>
      </c>
      <c r="L27" s="651">
        <f t="shared" si="1"/>
        <v>653</v>
      </c>
      <c r="M27" s="651">
        <f t="shared" si="1"/>
        <v>653</v>
      </c>
      <c r="N27" s="651">
        <f t="shared" si="1"/>
        <v>653</v>
      </c>
    </row>
    <row r="28" spans="1:14" s="506" customFormat="1" ht="19.5" customHeight="1">
      <c r="A28" s="651">
        <v>18</v>
      </c>
      <c r="B28" s="507" t="s">
        <v>881</v>
      </c>
      <c r="C28" s="651">
        <v>1344</v>
      </c>
      <c r="D28" s="651">
        <v>1344</v>
      </c>
      <c r="E28" s="651">
        <v>1344</v>
      </c>
      <c r="F28" s="651">
        <v>0</v>
      </c>
      <c r="G28" s="651">
        <v>0</v>
      </c>
      <c r="H28" s="651">
        <v>0</v>
      </c>
      <c r="I28" s="652">
        <f t="shared" si="0"/>
        <v>1344</v>
      </c>
      <c r="J28" s="651">
        <f t="shared" si="2"/>
        <v>1344</v>
      </c>
      <c r="K28" s="651">
        <f t="shared" si="1"/>
        <v>1344</v>
      </c>
      <c r="L28" s="651">
        <f t="shared" si="1"/>
        <v>1344</v>
      </c>
      <c r="M28" s="651">
        <f t="shared" si="1"/>
        <v>1344</v>
      </c>
      <c r="N28" s="651">
        <f t="shared" si="1"/>
        <v>1344</v>
      </c>
    </row>
    <row r="29" spans="1:15" s="506" customFormat="1" ht="19.5" customHeight="1">
      <c r="A29" s="651">
        <v>19</v>
      </c>
      <c r="B29" s="507" t="s">
        <v>886</v>
      </c>
      <c r="C29" s="651">
        <v>844</v>
      </c>
      <c r="D29" s="651">
        <v>135</v>
      </c>
      <c r="E29" s="651">
        <v>640</v>
      </c>
      <c r="F29" s="651">
        <v>86</v>
      </c>
      <c r="G29" s="651">
        <v>0</v>
      </c>
      <c r="H29" s="651">
        <v>0</v>
      </c>
      <c r="I29" s="652">
        <f t="shared" si="0"/>
        <v>844</v>
      </c>
      <c r="J29" s="651">
        <f t="shared" si="2"/>
        <v>844</v>
      </c>
      <c r="K29" s="651">
        <f t="shared" si="1"/>
        <v>844</v>
      </c>
      <c r="L29" s="651">
        <f t="shared" si="1"/>
        <v>844</v>
      </c>
      <c r="M29" s="651">
        <f t="shared" si="1"/>
        <v>844</v>
      </c>
      <c r="N29" s="651">
        <f t="shared" si="1"/>
        <v>844</v>
      </c>
      <c r="O29" s="506" t="s">
        <v>384</v>
      </c>
    </row>
    <row r="30" spans="1:14" s="506" customFormat="1" ht="19.5" customHeight="1">
      <c r="A30" s="651">
        <v>20</v>
      </c>
      <c r="B30" s="507" t="s">
        <v>882</v>
      </c>
      <c r="C30" s="651">
        <v>1055</v>
      </c>
      <c r="D30" s="651">
        <v>394</v>
      </c>
      <c r="E30" s="651">
        <v>679</v>
      </c>
      <c r="F30" s="651">
        <v>0</v>
      </c>
      <c r="G30" s="651">
        <v>0</v>
      </c>
      <c r="H30" s="651">
        <v>0</v>
      </c>
      <c r="I30" s="652">
        <f t="shared" si="0"/>
        <v>1055</v>
      </c>
      <c r="J30" s="651">
        <f t="shared" si="2"/>
        <v>1055</v>
      </c>
      <c r="K30" s="651">
        <f t="shared" si="1"/>
        <v>1055</v>
      </c>
      <c r="L30" s="651">
        <f t="shared" si="1"/>
        <v>1055</v>
      </c>
      <c r="M30" s="651">
        <f t="shared" si="1"/>
        <v>1055</v>
      </c>
      <c r="N30" s="651">
        <f t="shared" si="1"/>
        <v>1055</v>
      </c>
    </row>
    <row r="31" spans="1:14" s="506" customFormat="1" ht="19.5" customHeight="1">
      <c r="A31" s="651">
        <v>21</v>
      </c>
      <c r="B31" s="507" t="s">
        <v>887</v>
      </c>
      <c r="C31" s="651">
        <v>666</v>
      </c>
      <c r="D31" s="651">
        <v>592</v>
      </c>
      <c r="E31" s="651">
        <v>60</v>
      </c>
      <c r="F31" s="651">
        <v>0</v>
      </c>
      <c r="G31" s="651">
        <v>0</v>
      </c>
      <c r="H31" s="651">
        <v>18</v>
      </c>
      <c r="I31" s="652">
        <f t="shared" si="0"/>
        <v>666</v>
      </c>
      <c r="J31" s="651">
        <f t="shared" si="2"/>
        <v>666</v>
      </c>
      <c r="K31" s="651">
        <f t="shared" si="1"/>
        <v>666</v>
      </c>
      <c r="L31" s="651">
        <f t="shared" si="1"/>
        <v>666</v>
      </c>
      <c r="M31" s="651">
        <f t="shared" si="1"/>
        <v>666</v>
      </c>
      <c r="N31" s="651">
        <f t="shared" si="1"/>
        <v>666</v>
      </c>
    </row>
    <row r="32" spans="1:14" s="506" customFormat="1" ht="19.5" customHeight="1">
      <c r="A32" s="651">
        <v>22</v>
      </c>
      <c r="B32" s="507" t="s">
        <v>883</v>
      </c>
      <c r="C32" s="651">
        <v>790</v>
      </c>
      <c r="D32" s="651">
        <v>428</v>
      </c>
      <c r="E32" s="651">
        <v>367</v>
      </c>
      <c r="F32" s="651">
        <v>16</v>
      </c>
      <c r="G32" s="651">
        <v>0</v>
      </c>
      <c r="H32" s="651">
        <v>0</v>
      </c>
      <c r="I32" s="652">
        <f t="shared" si="0"/>
        <v>790</v>
      </c>
      <c r="J32" s="651">
        <f t="shared" si="2"/>
        <v>790</v>
      </c>
      <c r="K32" s="651">
        <f t="shared" si="1"/>
        <v>790</v>
      </c>
      <c r="L32" s="651">
        <f t="shared" si="1"/>
        <v>790</v>
      </c>
      <c r="M32" s="651">
        <f t="shared" si="1"/>
        <v>790</v>
      </c>
      <c r="N32" s="651">
        <f t="shared" si="1"/>
        <v>790</v>
      </c>
    </row>
    <row r="33" spans="1:14" s="517" customFormat="1" ht="20.25" customHeight="1">
      <c r="A33" s="504" t="s">
        <v>15</v>
      </c>
      <c r="B33" s="510"/>
      <c r="C33" s="510">
        <f aca="true" t="shared" si="3" ref="C33:I33">SUM(C11:C32)</f>
        <v>19791</v>
      </c>
      <c r="D33" s="510">
        <f t="shared" si="3"/>
        <v>11254</v>
      </c>
      <c r="E33" s="510">
        <f t="shared" si="3"/>
        <v>9311</v>
      </c>
      <c r="F33" s="510">
        <f t="shared" si="3"/>
        <v>864</v>
      </c>
      <c r="G33" s="510">
        <f t="shared" si="3"/>
        <v>0</v>
      </c>
      <c r="H33" s="510">
        <f t="shared" si="3"/>
        <v>109</v>
      </c>
      <c r="I33" s="510">
        <f t="shared" si="3"/>
        <v>19791</v>
      </c>
      <c r="J33" s="653">
        <f>SUM(J11:J32)</f>
        <v>19791</v>
      </c>
      <c r="K33" s="653">
        <f>SUM(K11:K32)</f>
        <v>19791</v>
      </c>
      <c r="L33" s="653">
        <f>SUM(L11:L32)</f>
        <v>19791</v>
      </c>
      <c r="M33" s="653">
        <f>SUM(M11:M32)</f>
        <v>19791</v>
      </c>
      <c r="N33" s="653">
        <f>SUM(N11:N32)</f>
        <v>19791</v>
      </c>
    </row>
    <row r="37" spans="1:14" s="457" customFormat="1" ht="18">
      <c r="A37" s="466" t="s">
        <v>11</v>
      </c>
      <c r="D37" s="456"/>
      <c r="E37" s="456"/>
      <c r="F37" s="456"/>
      <c r="G37" s="456"/>
      <c r="H37" s="456"/>
      <c r="I37" s="654"/>
      <c r="J37" s="654"/>
      <c r="K37" s="456"/>
      <c r="L37" s="456"/>
      <c r="M37" s="456"/>
      <c r="N37" s="456"/>
    </row>
    <row r="38" spans="1:14" s="457" customFormat="1" ht="18.75" customHeight="1">
      <c r="A38" s="466"/>
      <c r="B38" s="466"/>
      <c r="C38" s="466"/>
      <c r="D38" s="467"/>
      <c r="E38" s="456"/>
      <c r="F38" s="456"/>
      <c r="G38" s="456"/>
      <c r="H38" s="655"/>
      <c r="I38" s="655"/>
      <c r="J38" s="655"/>
      <c r="K38" s="1158" t="s">
        <v>862</v>
      </c>
      <c r="L38" s="1158"/>
      <c r="M38" s="1158"/>
      <c r="N38" s="1158"/>
    </row>
    <row r="39" spans="1:14" s="457" customFormat="1" ht="20.25" customHeight="1">
      <c r="A39" s="466"/>
      <c r="B39" s="466"/>
      <c r="C39" s="466"/>
      <c r="D39" s="467"/>
      <c r="E39" s="456"/>
      <c r="F39" s="456"/>
      <c r="G39" s="456"/>
      <c r="H39" s="655"/>
      <c r="I39" s="655"/>
      <c r="J39" s="655"/>
      <c r="K39" s="1158" t="s">
        <v>864</v>
      </c>
      <c r="L39" s="1158"/>
      <c r="M39" s="1158"/>
      <c r="N39" s="1158"/>
    </row>
    <row r="40" spans="1:12" ht="12.75" customHeight="1">
      <c r="A40" s="138"/>
      <c r="B40" s="138"/>
      <c r="C40" s="138"/>
      <c r="D40" s="140"/>
      <c r="H40" s="648"/>
      <c r="I40" s="648"/>
      <c r="J40" s="648"/>
      <c r="K40" s="240"/>
      <c r="L40" s="648"/>
    </row>
    <row r="41" spans="3:12" ht="12.75">
      <c r="C41" s="138"/>
      <c r="D41" s="140"/>
      <c r="H41" s="648"/>
      <c r="I41" s="648"/>
      <c r="J41" s="648"/>
      <c r="K41" s="241"/>
      <c r="L41" s="648"/>
    </row>
  </sheetData>
  <sheetProtection/>
  <mergeCells count="14">
    <mergeCell ref="I8:I9"/>
    <mergeCell ref="J8:J9"/>
    <mergeCell ref="K38:N38"/>
    <mergeCell ref="K39:N39"/>
    <mergeCell ref="D8:H8"/>
    <mergeCell ref="A6:N6"/>
    <mergeCell ref="A4:N4"/>
    <mergeCell ref="M2:N2"/>
    <mergeCell ref="A3:N3"/>
    <mergeCell ref="C8:C9"/>
    <mergeCell ref="A8:A9"/>
    <mergeCell ref="B8:B9"/>
    <mergeCell ref="K8:N8"/>
    <mergeCell ref="L7:N7"/>
  </mergeCells>
  <printOptions horizontalCentered="1"/>
  <pageMargins left="0.52" right="0.42" top="0.49" bottom="0" header="0.31496062992125984" footer="0.31496062992125984"/>
  <pageSetup fitToHeight="1" fitToWidth="1" horizontalDpi="600" verticalDpi="600" orientation="landscape" paperSize="9" scale="6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41"/>
  <sheetViews>
    <sheetView view="pageBreakPreview" zoomScale="120" zoomScaleSheetLayoutView="120" zoomScalePageLayoutView="0" workbookViewId="0" topLeftCell="A27">
      <selection activeCell="B38" sqref="B38"/>
    </sheetView>
  </sheetViews>
  <sheetFormatPr defaultColWidth="9.140625" defaultRowHeight="12.75"/>
  <cols>
    <col min="1" max="1" width="8.28125" style="0" customWidth="1"/>
    <col min="2" max="2" width="40.140625" style="0" customWidth="1"/>
    <col min="3" max="3" width="21.28125" style="0" customWidth="1"/>
    <col min="4" max="4" width="16.28125" style="0" customWidth="1"/>
    <col min="5" max="5" width="17.57421875" style="0" customWidth="1"/>
    <col min="6" max="6" width="20.8515625" style="0" customWidth="1"/>
    <col min="7" max="7" width="16.421875" style="0" customWidth="1"/>
    <col min="8" max="8" width="19.421875" style="0" customWidth="1"/>
  </cols>
  <sheetData>
    <row r="2" ht="21">
      <c r="G2" s="341" t="s">
        <v>504</v>
      </c>
    </row>
    <row r="3" spans="1:7" ht="18">
      <c r="A3" s="962" t="s">
        <v>0</v>
      </c>
      <c r="B3" s="962"/>
      <c r="C3" s="962"/>
      <c r="D3" s="962"/>
      <c r="E3" s="962"/>
      <c r="F3" s="962"/>
      <c r="G3" s="962"/>
    </row>
    <row r="4" spans="1:7" ht="21">
      <c r="A4" s="1113" t="s">
        <v>684</v>
      </c>
      <c r="B4" s="1113"/>
      <c r="C4" s="1113"/>
      <c r="D4" s="1113"/>
      <c r="E4" s="1113"/>
      <c r="F4" s="1113"/>
      <c r="G4" s="1113"/>
    </row>
    <row r="5" spans="1:7" ht="15">
      <c r="A5" s="134"/>
      <c r="B5" s="134"/>
      <c r="C5" s="134"/>
      <c r="D5" s="134"/>
      <c r="E5" s="134"/>
      <c r="F5" s="134"/>
      <c r="G5" s="134"/>
    </row>
    <row r="6" spans="1:7" ht="18">
      <c r="A6" s="962" t="s">
        <v>503</v>
      </c>
      <c r="B6" s="962"/>
      <c r="C6" s="962"/>
      <c r="D6" s="962"/>
      <c r="E6" s="962"/>
      <c r="F6" s="962"/>
      <c r="G6" s="962"/>
    </row>
    <row r="7" spans="1:8" ht="18">
      <c r="A7" s="225" t="s">
        <v>861</v>
      </c>
      <c r="B7" s="225"/>
      <c r="C7" s="135"/>
      <c r="D7" s="135"/>
      <c r="E7" s="135"/>
      <c r="F7" s="135"/>
      <c r="G7" s="1162" t="s">
        <v>762</v>
      </c>
      <c r="H7" s="1162"/>
    </row>
    <row r="8" spans="1:8" s="457" customFormat="1" ht="21.75" customHeight="1">
      <c r="A8" s="1160" t="s">
        <v>2</v>
      </c>
      <c r="B8" s="1160" t="s">
        <v>483</v>
      </c>
      <c r="C8" s="857" t="s">
        <v>33</v>
      </c>
      <c r="D8" s="857" t="s">
        <v>488</v>
      </c>
      <c r="E8" s="857"/>
      <c r="F8" s="875" t="s">
        <v>489</v>
      </c>
      <c r="G8" s="875"/>
      <c r="H8" s="1160" t="s">
        <v>219</v>
      </c>
    </row>
    <row r="9" spans="1:8" s="457" customFormat="1" ht="44.25" customHeight="1">
      <c r="A9" s="1161"/>
      <c r="B9" s="1161"/>
      <c r="C9" s="857"/>
      <c r="D9" s="481" t="s">
        <v>484</v>
      </c>
      <c r="E9" s="481" t="s">
        <v>485</v>
      </c>
      <c r="F9" s="482" t="s">
        <v>486</v>
      </c>
      <c r="G9" s="481" t="s">
        <v>487</v>
      </c>
      <c r="H9" s="1161"/>
    </row>
    <row r="10" spans="1:8" s="457" customFormat="1" ht="18.75">
      <c r="A10" s="460" t="s">
        <v>252</v>
      </c>
      <c r="B10" s="460" t="s">
        <v>253</v>
      </c>
      <c r="C10" s="460" t="s">
        <v>254</v>
      </c>
      <c r="D10" s="460" t="s">
        <v>255</v>
      </c>
      <c r="E10" s="460" t="s">
        <v>256</v>
      </c>
      <c r="F10" s="460" t="s">
        <v>257</v>
      </c>
      <c r="G10" s="460" t="s">
        <v>258</v>
      </c>
      <c r="H10" s="460">
        <v>8</v>
      </c>
    </row>
    <row r="11" spans="1:8" s="457" customFormat="1" ht="18.75">
      <c r="A11" s="656">
        <v>1</v>
      </c>
      <c r="B11" s="657" t="s">
        <v>892</v>
      </c>
      <c r="C11" s="658" t="s">
        <v>866</v>
      </c>
      <c r="D11" s="656">
        <v>3</v>
      </c>
      <c r="E11" s="656">
        <v>3</v>
      </c>
      <c r="F11" s="656">
        <v>3</v>
      </c>
      <c r="G11" s="656">
        <v>0</v>
      </c>
      <c r="H11" s="656">
        <v>0</v>
      </c>
    </row>
    <row r="12" spans="1:8" s="457" customFormat="1" ht="18.75">
      <c r="A12" s="656">
        <v>2</v>
      </c>
      <c r="B12" s="656"/>
      <c r="C12" s="658" t="s">
        <v>884</v>
      </c>
      <c r="D12" s="656">
        <v>0</v>
      </c>
      <c r="E12" s="656">
        <v>0</v>
      </c>
      <c r="F12" s="656">
        <v>0</v>
      </c>
      <c r="G12" s="656">
        <v>0</v>
      </c>
      <c r="H12" s="656">
        <v>0</v>
      </c>
    </row>
    <row r="13" spans="1:8" s="457" customFormat="1" ht="18.75">
      <c r="A13" s="656">
        <v>3</v>
      </c>
      <c r="B13" s="659"/>
      <c r="C13" s="658" t="s">
        <v>867</v>
      </c>
      <c r="D13" s="656">
        <v>0</v>
      </c>
      <c r="E13" s="656">
        <v>0</v>
      </c>
      <c r="F13" s="656">
        <v>0</v>
      </c>
      <c r="G13" s="656">
        <v>0</v>
      </c>
      <c r="H13" s="656">
        <v>0</v>
      </c>
    </row>
    <row r="14" spans="1:8" s="457" customFormat="1" ht="18.75">
      <c r="A14" s="656">
        <v>4</v>
      </c>
      <c r="B14" s="656"/>
      <c r="C14" s="658" t="s">
        <v>868</v>
      </c>
      <c r="D14" s="656">
        <v>0</v>
      </c>
      <c r="E14" s="656">
        <v>0</v>
      </c>
      <c r="F14" s="656">
        <v>0</v>
      </c>
      <c r="G14" s="656">
        <v>0</v>
      </c>
      <c r="H14" s="656">
        <v>0</v>
      </c>
    </row>
    <row r="15" spans="1:8" s="457" customFormat="1" ht="42" customHeight="1">
      <c r="A15" s="656">
        <v>5</v>
      </c>
      <c r="B15" s="657" t="s">
        <v>932</v>
      </c>
      <c r="C15" s="658" t="s">
        <v>869</v>
      </c>
      <c r="D15" s="656">
        <v>8</v>
      </c>
      <c r="E15" s="656">
        <v>8</v>
      </c>
      <c r="F15" s="656">
        <v>8</v>
      </c>
      <c r="G15" s="656">
        <v>0</v>
      </c>
      <c r="H15" s="656">
        <v>0</v>
      </c>
    </row>
    <row r="16" spans="1:8" s="457" customFormat="1" ht="18.75">
      <c r="A16" s="656">
        <v>6</v>
      </c>
      <c r="B16" s="656"/>
      <c r="C16" s="658" t="s">
        <v>870</v>
      </c>
      <c r="D16" s="656">
        <v>0</v>
      </c>
      <c r="E16" s="656">
        <v>0</v>
      </c>
      <c r="F16" s="656">
        <v>0</v>
      </c>
      <c r="G16" s="656">
        <v>0</v>
      </c>
      <c r="H16" s="656">
        <v>0</v>
      </c>
    </row>
    <row r="17" spans="1:8" s="457" customFormat="1" ht="18.75">
      <c r="A17" s="656">
        <v>7</v>
      </c>
      <c r="B17" s="656"/>
      <c r="C17" s="658" t="s">
        <v>871</v>
      </c>
      <c r="D17" s="656">
        <v>0</v>
      </c>
      <c r="E17" s="656">
        <v>0</v>
      </c>
      <c r="F17" s="656">
        <v>0</v>
      </c>
      <c r="G17" s="656">
        <v>0</v>
      </c>
      <c r="H17" s="656">
        <v>0</v>
      </c>
    </row>
    <row r="18" spans="1:8" s="457" customFormat="1" ht="18.75">
      <c r="A18" s="656">
        <v>8</v>
      </c>
      <c r="B18" s="656"/>
      <c r="C18" s="658" t="s">
        <v>872</v>
      </c>
      <c r="D18" s="656">
        <v>0</v>
      </c>
      <c r="E18" s="656">
        <v>0</v>
      </c>
      <c r="F18" s="656">
        <v>0</v>
      </c>
      <c r="G18" s="656">
        <v>0</v>
      </c>
      <c r="H18" s="656">
        <v>0</v>
      </c>
    </row>
    <row r="19" spans="1:8" s="457" customFormat="1" ht="18.75">
      <c r="A19" s="656">
        <v>9</v>
      </c>
      <c r="B19" s="461"/>
      <c r="C19" s="660" t="s">
        <v>873</v>
      </c>
      <c r="D19" s="656">
        <v>0</v>
      </c>
      <c r="E19" s="656">
        <v>0</v>
      </c>
      <c r="F19" s="656">
        <v>0</v>
      </c>
      <c r="G19" s="656">
        <v>0</v>
      </c>
      <c r="H19" s="656">
        <v>0</v>
      </c>
    </row>
    <row r="20" spans="1:8" s="457" customFormat="1" ht="18.75">
      <c r="A20" s="656">
        <v>10</v>
      </c>
      <c r="B20" s="461"/>
      <c r="C20" s="660" t="s">
        <v>874</v>
      </c>
      <c r="D20" s="656">
        <v>0</v>
      </c>
      <c r="E20" s="656">
        <v>0</v>
      </c>
      <c r="F20" s="656">
        <v>0</v>
      </c>
      <c r="G20" s="656">
        <v>0</v>
      </c>
      <c r="H20" s="656">
        <v>0</v>
      </c>
    </row>
    <row r="21" spans="1:8" s="457" customFormat="1" ht="18.75">
      <c r="A21" s="656">
        <v>11</v>
      </c>
      <c r="B21" s="461"/>
      <c r="C21" s="660" t="s">
        <v>875</v>
      </c>
      <c r="D21" s="656">
        <v>0</v>
      </c>
      <c r="E21" s="656">
        <v>0</v>
      </c>
      <c r="F21" s="656">
        <v>0</v>
      </c>
      <c r="G21" s="656">
        <v>0</v>
      </c>
      <c r="H21" s="656">
        <v>0</v>
      </c>
    </row>
    <row r="22" spans="1:8" s="457" customFormat="1" ht="18.75">
      <c r="A22" s="656">
        <v>12</v>
      </c>
      <c r="B22" s="461"/>
      <c r="C22" s="660" t="s">
        <v>876</v>
      </c>
      <c r="D22" s="656">
        <v>0</v>
      </c>
      <c r="E22" s="656">
        <v>0</v>
      </c>
      <c r="F22" s="656">
        <v>0</v>
      </c>
      <c r="G22" s="656">
        <v>0</v>
      </c>
      <c r="H22" s="656">
        <v>0</v>
      </c>
    </row>
    <row r="23" spans="1:9" s="457" customFormat="1" ht="18.75">
      <c r="A23" s="656">
        <v>13</v>
      </c>
      <c r="B23" s="461"/>
      <c r="C23" s="660" t="s">
        <v>877</v>
      </c>
      <c r="D23" s="656">
        <v>0</v>
      </c>
      <c r="E23" s="656">
        <v>0</v>
      </c>
      <c r="F23" s="656">
        <v>0</v>
      </c>
      <c r="G23" s="656">
        <v>0</v>
      </c>
      <c r="H23" s="656">
        <v>0</v>
      </c>
      <c r="I23" s="457" t="s">
        <v>384</v>
      </c>
    </row>
    <row r="24" spans="1:8" s="457" customFormat="1" ht="18.75">
      <c r="A24" s="656">
        <v>14</v>
      </c>
      <c r="B24" s="461"/>
      <c r="C24" s="660" t="s">
        <v>878</v>
      </c>
      <c r="D24" s="656">
        <v>0</v>
      </c>
      <c r="E24" s="656">
        <v>0</v>
      </c>
      <c r="F24" s="656">
        <v>0</v>
      </c>
      <c r="G24" s="656">
        <v>0</v>
      </c>
      <c r="H24" s="656">
        <v>0</v>
      </c>
    </row>
    <row r="25" spans="1:8" s="457" customFormat="1" ht="18.75">
      <c r="A25" s="461">
        <v>15</v>
      </c>
      <c r="B25" s="514" t="s">
        <v>977</v>
      </c>
      <c r="C25" s="660" t="s">
        <v>879</v>
      </c>
      <c r="D25" s="461">
        <v>14</v>
      </c>
      <c r="E25" s="461">
        <v>14</v>
      </c>
      <c r="F25" s="461">
        <v>14</v>
      </c>
      <c r="G25" s="461"/>
      <c r="H25" s="461"/>
    </row>
    <row r="26" spans="1:8" s="457" customFormat="1" ht="18.75">
      <c r="A26" s="656">
        <v>16</v>
      </c>
      <c r="B26" s="461"/>
      <c r="C26" s="660" t="s">
        <v>885</v>
      </c>
      <c r="D26" s="656">
        <v>0</v>
      </c>
      <c r="E26" s="656">
        <v>0</v>
      </c>
      <c r="F26" s="656">
        <v>0</v>
      </c>
      <c r="G26" s="656">
        <v>0</v>
      </c>
      <c r="H26" s="656">
        <v>0</v>
      </c>
    </row>
    <row r="27" spans="1:8" s="457" customFormat="1" ht="18.75">
      <c r="A27" s="461">
        <v>17</v>
      </c>
      <c r="B27" s="461"/>
      <c r="C27" s="660" t="s">
        <v>880</v>
      </c>
      <c r="D27" s="656">
        <v>0</v>
      </c>
      <c r="E27" s="656">
        <v>0</v>
      </c>
      <c r="F27" s="656">
        <v>0</v>
      </c>
      <c r="G27" s="656">
        <v>0</v>
      </c>
      <c r="H27" s="656">
        <v>0</v>
      </c>
    </row>
    <row r="28" spans="1:8" s="457" customFormat="1" ht="18.75">
      <c r="A28" s="656">
        <v>18</v>
      </c>
      <c r="B28" s="461"/>
      <c r="C28" s="660" t="s">
        <v>881</v>
      </c>
      <c r="D28" s="656">
        <v>0</v>
      </c>
      <c r="E28" s="656">
        <v>0</v>
      </c>
      <c r="F28" s="656">
        <v>0</v>
      </c>
      <c r="G28" s="656">
        <v>0</v>
      </c>
      <c r="H28" s="656">
        <v>0</v>
      </c>
    </row>
    <row r="29" spans="1:8" s="457" customFormat="1" ht="18.75">
      <c r="A29" s="461">
        <v>19</v>
      </c>
      <c r="B29" s="461"/>
      <c r="C29" s="660" t="s">
        <v>886</v>
      </c>
      <c r="D29" s="656">
        <v>0</v>
      </c>
      <c r="E29" s="656">
        <v>0</v>
      </c>
      <c r="F29" s="656">
        <v>0</v>
      </c>
      <c r="G29" s="656">
        <v>0</v>
      </c>
      <c r="H29" s="656">
        <v>0</v>
      </c>
    </row>
    <row r="30" spans="1:8" s="457" customFormat="1" ht="18.75">
      <c r="A30" s="656">
        <v>20</v>
      </c>
      <c r="B30" s="461"/>
      <c r="C30" s="660" t="s">
        <v>882</v>
      </c>
      <c r="D30" s="656">
        <v>0</v>
      </c>
      <c r="E30" s="656">
        <v>0</v>
      </c>
      <c r="F30" s="656">
        <v>0</v>
      </c>
      <c r="G30" s="656">
        <v>0</v>
      </c>
      <c r="H30" s="656">
        <v>0</v>
      </c>
    </row>
    <row r="31" spans="1:8" s="406" customFormat="1" ht="18.75">
      <c r="A31" s="413">
        <v>21</v>
      </c>
      <c r="B31" s="661"/>
      <c r="C31" s="662" t="s">
        <v>887</v>
      </c>
      <c r="D31" s="656">
        <v>0</v>
      </c>
      <c r="E31" s="656">
        <v>0</v>
      </c>
      <c r="F31" s="656">
        <v>0</v>
      </c>
      <c r="G31" s="656">
        <v>0</v>
      </c>
      <c r="H31" s="656">
        <v>0</v>
      </c>
    </row>
    <row r="32" spans="1:8" s="457" customFormat="1" ht="18.75">
      <c r="A32" s="656">
        <v>22</v>
      </c>
      <c r="B32" s="461"/>
      <c r="C32" s="660" t="s">
        <v>883</v>
      </c>
      <c r="D32" s="656">
        <v>0</v>
      </c>
      <c r="E32" s="656">
        <v>0</v>
      </c>
      <c r="F32" s="656">
        <v>0</v>
      </c>
      <c r="G32" s="656">
        <v>0</v>
      </c>
      <c r="H32" s="656">
        <v>0</v>
      </c>
    </row>
    <row r="33" spans="1:8" s="457" customFormat="1" ht="18">
      <c r="A33" s="551" t="s">
        <v>15</v>
      </c>
      <c r="B33" s="461"/>
      <c r="C33" s="461"/>
      <c r="D33" s="461">
        <f>SUM(D11:D32)</f>
        <v>25</v>
      </c>
      <c r="E33" s="461">
        <f>SUM(E11:E32)</f>
        <v>25</v>
      </c>
      <c r="F33" s="461">
        <f>SUM(F11:F32)</f>
        <v>25</v>
      </c>
      <c r="G33" s="461">
        <f>SUM(G11:G32)</f>
        <v>0</v>
      </c>
      <c r="H33" s="461">
        <f>SUM(H11:H32)</f>
        <v>0</v>
      </c>
    </row>
    <row r="37" s="457" customFormat="1" ht="18">
      <c r="A37" s="466" t="s">
        <v>11</v>
      </c>
    </row>
    <row r="38" spans="1:8" s="457" customFormat="1" ht="22.5" customHeight="1">
      <c r="A38" s="466"/>
      <c r="B38" s="466"/>
      <c r="C38" s="466"/>
      <c r="D38" s="466"/>
      <c r="F38" s="966" t="s">
        <v>862</v>
      </c>
      <c r="G38" s="966"/>
      <c r="H38" s="966"/>
    </row>
    <row r="39" spans="1:8" s="457" customFormat="1" ht="22.5" customHeight="1">
      <c r="A39" s="466"/>
      <c r="B39" s="466"/>
      <c r="C39" s="466"/>
      <c r="D39" s="466"/>
      <c r="F39" s="966" t="s">
        <v>864</v>
      </c>
      <c r="G39" s="966"/>
      <c r="H39" s="966"/>
    </row>
    <row r="40" spans="1:8" ht="12.75" customHeight="1">
      <c r="A40" s="138"/>
      <c r="B40" s="138"/>
      <c r="C40" s="138"/>
      <c r="D40" s="138"/>
      <c r="F40" s="1159"/>
      <c r="G40" s="1159"/>
      <c r="H40" s="1159"/>
    </row>
    <row r="41" spans="3:7" ht="12.75">
      <c r="C41" s="138"/>
      <c r="D41" s="138"/>
      <c r="G41" s="140"/>
    </row>
  </sheetData>
  <sheetProtection/>
  <mergeCells count="13">
    <mergeCell ref="H8:H9"/>
    <mergeCell ref="F38:H38"/>
    <mergeCell ref="F39:H39"/>
    <mergeCell ref="F40:H40"/>
    <mergeCell ref="A3:G3"/>
    <mergeCell ref="A4:G4"/>
    <mergeCell ref="A6:G6"/>
    <mergeCell ref="A8:A9"/>
    <mergeCell ref="B8:B9"/>
    <mergeCell ref="G7:H7"/>
    <mergeCell ref="C8:C9"/>
    <mergeCell ref="F8:G8"/>
    <mergeCell ref="D8:E8"/>
  </mergeCells>
  <printOptions horizontalCentered="1" verticalCentered="1"/>
  <pageMargins left="0.59" right="0.48" top="0.33" bottom="0" header="0.22" footer="0.31496062992126"/>
  <pageSetup fitToHeight="1" fitToWidth="1" horizontalDpi="600" verticalDpi="600" orientation="landscape" paperSize="9" scale="7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N41"/>
  <sheetViews>
    <sheetView view="pageBreakPreview" zoomScale="84" zoomScaleSheetLayoutView="84" zoomScalePageLayoutView="0" workbookViewId="0" topLeftCell="A4">
      <selection activeCell="D43" sqref="D43"/>
    </sheetView>
  </sheetViews>
  <sheetFormatPr defaultColWidth="9.140625" defaultRowHeight="12.75"/>
  <cols>
    <col min="1" max="1" width="6.421875" style="0" customWidth="1"/>
    <col min="2" max="2" width="22.7109375" style="80" customWidth="1"/>
    <col min="3" max="7" width="17.28125" style="0" customWidth="1"/>
    <col min="8" max="8" width="37.28125" style="0" customWidth="1"/>
    <col min="9" max="12" width="17.28125" style="0" customWidth="1"/>
  </cols>
  <sheetData>
    <row r="3" spans="11:12" ht="21">
      <c r="K3" s="1156" t="s">
        <v>506</v>
      </c>
      <c r="L3" s="1156"/>
    </row>
    <row r="4" spans="1:12" ht="18.75">
      <c r="A4" s="1110" t="s">
        <v>0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</row>
    <row r="5" spans="1:12" ht="23.25">
      <c r="A5" s="1163" t="s">
        <v>684</v>
      </c>
      <c r="B5" s="1163"/>
      <c r="C5" s="1163"/>
      <c r="D5" s="1163"/>
      <c r="E5" s="1163"/>
      <c r="F5" s="1163"/>
      <c r="G5" s="1163"/>
      <c r="H5" s="1163"/>
      <c r="I5" s="1163"/>
      <c r="J5" s="1163"/>
      <c r="K5" s="1163"/>
      <c r="L5" s="1163"/>
    </row>
    <row r="6" spans="1:11" ht="15">
      <c r="A6" s="134"/>
      <c r="B6" s="314"/>
      <c r="C6" s="134"/>
      <c r="D6" s="134"/>
      <c r="E6" s="134"/>
      <c r="F6" s="134"/>
      <c r="G6" s="134"/>
      <c r="H6" s="134"/>
      <c r="I6" s="134"/>
      <c r="J6" s="134"/>
      <c r="K6" s="134"/>
    </row>
    <row r="7" spans="1:12" ht="18.75">
      <c r="A7" s="1110" t="s">
        <v>505</v>
      </c>
      <c r="B7" s="1110"/>
      <c r="C7" s="1110"/>
      <c r="D7" s="1110"/>
      <c r="E7" s="1110"/>
      <c r="F7" s="1110"/>
      <c r="G7" s="1110"/>
      <c r="H7" s="1110"/>
      <c r="I7" s="1110"/>
      <c r="J7" s="1110"/>
      <c r="K7" s="1110"/>
      <c r="L7" s="1110"/>
    </row>
    <row r="8" spans="1:12" ht="18">
      <c r="A8" s="225" t="s">
        <v>861</v>
      </c>
      <c r="B8" s="337"/>
      <c r="C8" s="135"/>
      <c r="D8" s="135"/>
      <c r="E8" s="135"/>
      <c r="F8" s="135"/>
      <c r="G8" s="135"/>
      <c r="H8" s="135"/>
      <c r="I8" s="135"/>
      <c r="J8" s="1112" t="s">
        <v>762</v>
      </c>
      <c r="K8" s="1112"/>
      <c r="L8" s="1112"/>
    </row>
    <row r="9" spans="1:12" s="506" customFormat="1" ht="30.75" customHeight="1">
      <c r="A9" s="1118" t="s">
        <v>2</v>
      </c>
      <c r="B9" s="1164" t="s">
        <v>33</v>
      </c>
      <c r="C9" s="1072" t="s">
        <v>448</v>
      </c>
      <c r="D9" s="1073"/>
      <c r="E9" s="1074"/>
      <c r="F9" s="1072" t="s">
        <v>454</v>
      </c>
      <c r="G9" s="1073"/>
      <c r="H9" s="1073"/>
      <c r="I9" s="1074"/>
      <c r="J9" s="983" t="s">
        <v>456</v>
      </c>
      <c r="K9" s="983"/>
      <c r="L9" s="983"/>
    </row>
    <row r="10" spans="1:12" s="506" customFormat="1" ht="50.25" customHeight="1">
      <c r="A10" s="1119"/>
      <c r="B10" s="1165"/>
      <c r="C10" s="565" t="s">
        <v>209</v>
      </c>
      <c r="D10" s="565" t="s">
        <v>450</v>
      </c>
      <c r="E10" s="565" t="s">
        <v>455</v>
      </c>
      <c r="F10" s="565" t="s">
        <v>209</v>
      </c>
      <c r="G10" s="565" t="s">
        <v>449</v>
      </c>
      <c r="H10" s="565" t="s">
        <v>451</v>
      </c>
      <c r="I10" s="565" t="s">
        <v>455</v>
      </c>
      <c r="J10" s="505" t="s">
        <v>452</v>
      </c>
      <c r="K10" s="505" t="s">
        <v>453</v>
      </c>
      <c r="L10" s="565" t="s">
        <v>455</v>
      </c>
    </row>
    <row r="11" spans="1:12" s="506" customFormat="1" ht="18">
      <c r="A11" s="566" t="s">
        <v>252</v>
      </c>
      <c r="B11" s="575" t="s">
        <v>253</v>
      </c>
      <c r="C11" s="566" t="s">
        <v>254</v>
      </c>
      <c r="D11" s="566" t="s">
        <v>255</v>
      </c>
      <c r="E11" s="566" t="s">
        <v>256</v>
      </c>
      <c r="F11" s="566" t="s">
        <v>257</v>
      </c>
      <c r="G11" s="566" t="s">
        <v>258</v>
      </c>
      <c r="H11" s="566" t="s">
        <v>259</v>
      </c>
      <c r="I11" s="566" t="s">
        <v>277</v>
      </c>
      <c r="J11" s="566" t="s">
        <v>278</v>
      </c>
      <c r="K11" s="566" t="s">
        <v>279</v>
      </c>
      <c r="L11" s="566" t="s">
        <v>307</v>
      </c>
    </row>
    <row r="12" spans="1:12" s="666" customFormat="1" ht="18">
      <c r="A12" s="663">
        <v>1</v>
      </c>
      <c r="B12" s="664" t="s">
        <v>866</v>
      </c>
      <c r="C12" s="665">
        <v>0</v>
      </c>
      <c r="D12" s="665">
        <v>0</v>
      </c>
      <c r="E12" s="665">
        <v>0</v>
      </c>
      <c r="F12" s="665">
        <v>0</v>
      </c>
      <c r="G12" s="665">
        <v>0</v>
      </c>
      <c r="H12" s="665">
        <v>0</v>
      </c>
      <c r="I12" s="665">
        <v>0</v>
      </c>
      <c r="J12" s="665">
        <v>0</v>
      </c>
      <c r="K12" s="665">
        <v>0</v>
      </c>
      <c r="L12" s="665">
        <v>0</v>
      </c>
    </row>
    <row r="13" spans="1:12" s="666" customFormat="1" ht="18">
      <c r="A13" s="663">
        <v>2</v>
      </c>
      <c r="B13" s="664" t="s">
        <v>884</v>
      </c>
      <c r="C13" s="665">
        <v>0</v>
      </c>
      <c r="D13" s="665">
        <v>0</v>
      </c>
      <c r="E13" s="665">
        <v>0</v>
      </c>
      <c r="F13" s="665">
        <v>0</v>
      </c>
      <c r="G13" s="665">
        <v>0</v>
      </c>
      <c r="H13" s="665">
        <v>0</v>
      </c>
      <c r="I13" s="665">
        <v>0</v>
      </c>
      <c r="J13" s="665">
        <v>0</v>
      </c>
      <c r="K13" s="665">
        <v>0</v>
      </c>
      <c r="L13" s="665">
        <v>0</v>
      </c>
    </row>
    <row r="14" spans="1:12" s="666" customFormat="1" ht="18">
      <c r="A14" s="663">
        <v>3</v>
      </c>
      <c r="B14" s="664" t="s">
        <v>867</v>
      </c>
      <c r="C14" s="665">
        <v>0</v>
      </c>
      <c r="D14" s="665">
        <v>0</v>
      </c>
      <c r="E14" s="665">
        <v>0</v>
      </c>
      <c r="F14" s="665">
        <v>0</v>
      </c>
      <c r="G14" s="665">
        <v>0</v>
      </c>
      <c r="H14" s="665">
        <v>0</v>
      </c>
      <c r="I14" s="665">
        <v>0</v>
      </c>
      <c r="J14" s="665">
        <v>0</v>
      </c>
      <c r="K14" s="665">
        <v>0</v>
      </c>
      <c r="L14" s="665">
        <v>0</v>
      </c>
    </row>
    <row r="15" spans="1:12" s="666" customFormat="1" ht="36">
      <c r="A15" s="663">
        <v>4</v>
      </c>
      <c r="B15" s="664" t="s">
        <v>868</v>
      </c>
      <c r="C15" s="665"/>
      <c r="D15" s="665"/>
      <c r="E15" s="665"/>
      <c r="F15" s="665">
        <v>133</v>
      </c>
      <c r="G15" s="665"/>
      <c r="H15" s="665" t="s">
        <v>896</v>
      </c>
      <c r="I15" s="665">
        <v>0</v>
      </c>
      <c r="J15" s="665">
        <v>0</v>
      </c>
      <c r="K15" s="665">
        <v>0</v>
      </c>
      <c r="L15" s="665">
        <v>0</v>
      </c>
    </row>
    <row r="16" spans="1:12" s="666" customFormat="1" ht="18">
      <c r="A16" s="663">
        <v>5</v>
      </c>
      <c r="B16" s="664" t="s">
        <v>869</v>
      </c>
      <c r="C16" s="665">
        <v>0</v>
      </c>
      <c r="D16" s="665">
        <v>0</v>
      </c>
      <c r="E16" s="665">
        <v>0</v>
      </c>
      <c r="F16" s="665">
        <v>0</v>
      </c>
      <c r="G16" s="665">
        <v>0</v>
      </c>
      <c r="H16" s="665">
        <v>0</v>
      </c>
      <c r="I16" s="665">
        <v>0</v>
      </c>
      <c r="J16" s="665">
        <v>0</v>
      </c>
      <c r="K16" s="665">
        <v>0</v>
      </c>
      <c r="L16" s="665">
        <v>0</v>
      </c>
    </row>
    <row r="17" spans="1:12" s="666" customFormat="1" ht="18">
      <c r="A17" s="663">
        <v>6</v>
      </c>
      <c r="B17" s="664" t="s">
        <v>870</v>
      </c>
      <c r="C17" s="665">
        <v>0</v>
      </c>
      <c r="D17" s="665">
        <v>0</v>
      </c>
      <c r="E17" s="665">
        <v>0</v>
      </c>
      <c r="F17" s="665">
        <v>0</v>
      </c>
      <c r="G17" s="665">
        <v>0</v>
      </c>
      <c r="H17" s="665">
        <v>0</v>
      </c>
      <c r="I17" s="665">
        <v>0</v>
      </c>
      <c r="J17" s="665">
        <v>0</v>
      </c>
      <c r="K17" s="665">
        <v>0</v>
      </c>
      <c r="L17" s="665">
        <v>0</v>
      </c>
    </row>
    <row r="18" spans="1:12" s="666" customFormat="1" ht="18">
      <c r="A18" s="663">
        <v>7</v>
      </c>
      <c r="B18" s="664" t="s">
        <v>871</v>
      </c>
      <c r="C18" s="665">
        <v>0</v>
      </c>
      <c r="D18" s="665">
        <v>0</v>
      </c>
      <c r="E18" s="665">
        <v>0</v>
      </c>
      <c r="F18" s="665">
        <v>0</v>
      </c>
      <c r="G18" s="665">
        <v>0</v>
      </c>
      <c r="H18" s="665">
        <v>0</v>
      </c>
      <c r="I18" s="665">
        <v>0</v>
      </c>
      <c r="J18" s="665">
        <v>0</v>
      </c>
      <c r="K18" s="665">
        <v>0</v>
      </c>
      <c r="L18" s="665">
        <v>0</v>
      </c>
    </row>
    <row r="19" spans="1:12" s="666" customFormat="1" ht="18">
      <c r="A19" s="663">
        <v>8</v>
      </c>
      <c r="B19" s="664" t="s">
        <v>872</v>
      </c>
      <c r="C19" s="665">
        <v>0</v>
      </c>
      <c r="D19" s="665">
        <v>0</v>
      </c>
      <c r="E19" s="665">
        <v>0</v>
      </c>
      <c r="F19" s="665">
        <v>0</v>
      </c>
      <c r="G19" s="665">
        <v>0</v>
      </c>
      <c r="H19" s="665">
        <v>0</v>
      </c>
      <c r="I19" s="665">
        <v>0</v>
      </c>
      <c r="J19" s="665">
        <v>0</v>
      </c>
      <c r="K19" s="665">
        <v>0</v>
      </c>
      <c r="L19" s="665">
        <v>0</v>
      </c>
    </row>
    <row r="20" spans="1:12" s="666" customFormat="1" ht="18">
      <c r="A20" s="663">
        <v>9</v>
      </c>
      <c r="B20" s="664" t="s">
        <v>873</v>
      </c>
      <c r="C20" s="665">
        <v>0</v>
      </c>
      <c r="D20" s="665">
        <v>0</v>
      </c>
      <c r="E20" s="665">
        <v>0</v>
      </c>
      <c r="F20" s="665">
        <v>0</v>
      </c>
      <c r="G20" s="665">
        <v>0</v>
      </c>
      <c r="H20" s="665">
        <v>0</v>
      </c>
      <c r="I20" s="665">
        <v>0</v>
      </c>
      <c r="J20" s="665">
        <v>0</v>
      </c>
      <c r="K20" s="665">
        <v>0</v>
      </c>
      <c r="L20" s="665">
        <v>0</v>
      </c>
    </row>
    <row r="21" spans="1:14" s="666" customFormat="1" ht="18">
      <c r="A21" s="663">
        <v>10</v>
      </c>
      <c r="B21" s="664" t="s">
        <v>874</v>
      </c>
      <c r="C21" s="665">
        <v>0</v>
      </c>
      <c r="D21" s="665">
        <v>0</v>
      </c>
      <c r="E21" s="665">
        <v>0</v>
      </c>
      <c r="F21" s="665">
        <v>0</v>
      </c>
      <c r="G21" s="665">
        <v>0</v>
      </c>
      <c r="H21" s="665">
        <v>0</v>
      </c>
      <c r="I21" s="665">
        <v>0</v>
      </c>
      <c r="J21" s="665">
        <v>0</v>
      </c>
      <c r="K21" s="665">
        <v>0</v>
      </c>
      <c r="L21" s="665">
        <v>0</v>
      </c>
      <c r="N21" s="666" t="s">
        <v>10</v>
      </c>
    </row>
    <row r="22" spans="1:12" s="666" customFormat="1" ht="16.5">
      <c r="A22" s="663">
        <v>11</v>
      </c>
      <c r="B22" s="664" t="s">
        <v>875</v>
      </c>
      <c r="C22" s="663">
        <v>0</v>
      </c>
      <c r="D22" s="663">
        <v>0</v>
      </c>
      <c r="E22" s="663">
        <v>0</v>
      </c>
      <c r="F22" s="663">
        <v>249</v>
      </c>
      <c r="G22" s="663">
        <v>48577</v>
      </c>
      <c r="H22" s="663" t="s">
        <v>978</v>
      </c>
      <c r="I22" s="663">
        <v>228678</v>
      </c>
      <c r="J22" s="663">
        <v>1</v>
      </c>
      <c r="K22" s="663">
        <v>0</v>
      </c>
      <c r="L22" s="663">
        <v>10000</v>
      </c>
    </row>
    <row r="23" spans="1:12" s="666" customFormat="1" ht="18">
      <c r="A23" s="663">
        <v>12</v>
      </c>
      <c r="B23" s="664" t="s">
        <v>876</v>
      </c>
      <c r="C23" s="665">
        <v>0</v>
      </c>
      <c r="D23" s="665">
        <v>0</v>
      </c>
      <c r="E23" s="665">
        <v>0</v>
      </c>
      <c r="F23" s="665">
        <v>0</v>
      </c>
      <c r="G23" s="665">
        <v>0</v>
      </c>
      <c r="H23" s="665">
        <v>0</v>
      </c>
      <c r="I23" s="665">
        <v>0</v>
      </c>
      <c r="J23" s="665">
        <v>0</v>
      </c>
      <c r="K23" s="665">
        <v>0</v>
      </c>
      <c r="L23" s="665">
        <v>0</v>
      </c>
    </row>
    <row r="24" spans="1:12" s="666" customFormat="1" ht="18">
      <c r="A24" s="663">
        <v>13</v>
      </c>
      <c r="B24" s="664" t="s">
        <v>877</v>
      </c>
      <c r="C24" s="665">
        <v>0</v>
      </c>
      <c r="D24" s="665">
        <v>0</v>
      </c>
      <c r="E24" s="665">
        <v>0</v>
      </c>
      <c r="F24" s="665">
        <v>0</v>
      </c>
      <c r="G24" s="665">
        <v>0</v>
      </c>
      <c r="H24" s="665">
        <v>0</v>
      </c>
      <c r="I24" s="665">
        <v>0</v>
      </c>
      <c r="J24" s="665">
        <v>0</v>
      </c>
      <c r="K24" s="665">
        <v>0</v>
      </c>
      <c r="L24" s="665">
        <v>0</v>
      </c>
    </row>
    <row r="25" spans="1:12" s="666" customFormat="1" ht="16.5">
      <c r="A25" s="663">
        <v>14</v>
      </c>
      <c r="B25" s="664" t="s">
        <v>878</v>
      </c>
      <c r="C25" s="663">
        <v>0</v>
      </c>
      <c r="D25" s="663">
        <v>0</v>
      </c>
      <c r="E25" s="663">
        <v>0</v>
      </c>
      <c r="F25" s="663">
        <v>0</v>
      </c>
      <c r="G25" s="663">
        <v>0</v>
      </c>
      <c r="H25" s="663">
        <v>0</v>
      </c>
      <c r="I25" s="663">
        <v>0</v>
      </c>
      <c r="J25" s="663">
        <v>0</v>
      </c>
      <c r="K25" s="663">
        <v>0</v>
      </c>
      <c r="L25" s="663">
        <v>0</v>
      </c>
    </row>
    <row r="26" spans="1:12" s="666" customFormat="1" ht="16.5">
      <c r="A26" s="663">
        <v>15</v>
      </c>
      <c r="B26" s="664" t="s">
        <v>879</v>
      </c>
      <c r="C26" s="663">
        <v>0</v>
      </c>
      <c r="D26" s="663">
        <v>0</v>
      </c>
      <c r="E26" s="663">
        <v>0</v>
      </c>
      <c r="F26" s="663">
        <v>0</v>
      </c>
      <c r="G26" s="663">
        <v>0</v>
      </c>
      <c r="H26" s="663">
        <v>0</v>
      </c>
      <c r="I26" s="663">
        <v>0</v>
      </c>
      <c r="J26" s="663">
        <v>0</v>
      </c>
      <c r="K26" s="663">
        <v>0</v>
      </c>
      <c r="L26" s="663">
        <v>0</v>
      </c>
    </row>
    <row r="27" spans="1:12" s="666" customFormat="1" ht="33">
      <c r="A27" s="663">
        <v>16</v>
      </c>
      <c r="B27" s="664" t="s">
        <v>885</v>
      </c>
      <c r="C27" s="663">
        <v>555</v>
      </c>
      <c r="D27" s="663">
        <v>0</v>
      </c>
      <c r="E27" s="663">
        <v>0</v>
      </c>
      <c r="F27" s="663">
        <v>555</v>
      </c>
      <c r="G27" s="663">
        <v>50303</v>
      </c>
      <c r="H27" s="663" t="s">
        <v>899</v>
      </c>
      <c r="I27" s="663">
        <v>263602</v>
      </c>
      <c r="J27" s="663">
        <v>52</v>
      </c>
      <c r="K27" s="663"/>
      <c r="L27" s="663">
        <v>851700</v>
      </c>
    </row>
    <row r="28" spans="1:12" s="666" customFormat="1" ht="16.5">
      <c r="A28" s="663">
        <v>17</v>
      </c>
      <c r="B28" s="664" t="s">
        <v>880</v>
      </c>
      <c r="C28" s="663">
        <v>0</v>
      </c>
      <c r="D28" s="663">
        <v>0</v>
      </c>
      <c r="E28" s="663">
        <v>0</v>
      </c>
      <c r="F28" s="663">
        <v>0</v>
      </c>
      <c r="G28" s="663">
        <v>0</v>
      </c>
      <c r="H28" s="663">
        <v>0</v>
      </c>
      <c r="I28" s="663">
        <v>0</v>
      </c>
      <c r="J28" s="663">
        <v>0</v>
      </c>
      <c r="K28" s="663">
        <v>0</v>
      </c>
      <c r="L28" s="663">
        <v>0</v>
      </c>
    </row>
    <row r="29" spans="1:12" s="666" customFormat="1" ht="16.5">
      <c r="A29" s="663">
        <v>18</v>
      </c>
      <c r="B29" s="664" t="s">
        <v>881</v>
      </c>
      <c r="C29" s="663">
        <v>0</v>
      </c>
      <c r="D29" s="663">
        <v>0</v>
      </c>
      <c r="E29" s="663">
        <v>0</v>
      </c>
      <c r="F29" s="663">
        <v>0</v>
      </c>
      <c r="G29" s="663">
        <v>0</v>
      </c>
      <c r="H29" s="663">
        <v>0</v>
      </c>
      <c r="I29" s="663">
        <v>0</v>
      </c>
      <c r="J29" s="663">
        <v>0</v>
      </c>
      <c r="K29" s="663">
        <v>0</v>
      </c>
      <c r="L29" s="663">
        <v>0</v>
      </c>
    </row>
    <row r="30" spans="1:12" s="666" customFormat="1" ht="16.5">
      <c r="A30" s="663">
        <v>19</v>
      </c>
      <c r="B30" s="664" t="s">
        <v>886</v>
      </c>
      <c r="C30" s="663">
        <v>0</v>
      </c>
      <c r="D30" s="663">
        <v>0</v>
      </c>
      <c r="E30" s="663">
        <v>0</v>
      </c>
      <c r="F30" s="663">
        <v>0</v>
      </c>
      <c r="G30" s="663">
        <v>0</v>
      </c>
      <c r="H30" s="663">
        <v>0</v>
      </c>
      <c r="I30" s="663">
        <v>0</v>
      </c>
      <c r="J30" s="663">
        <v>0</v>
      </c>
      <c r="K30" s="663">
        <v>0</v>
      </c>
      <c r="L30" s="663">
        <v>0</v>
      </c>
    </row>
    <row r="31" spans="1:12" s="666" customFormat="1" ht="16.5">
      <c r="A31" s="663">
        <v>20</v>
      </c>
      <c r="B31" s="664" t="s">
        <v>882</v>
      </c>
      <c r="C31" s="663">
        <v>0</v>
      </c>
      <c r="D31" s="663">
        <v>0</v>
      </c>
      <c r="E31" s="663">
        <v>0</v>
      </c>
      <c r="F31" s="663">
        <v>0</v>
      </c>
      <c r="G31" s="663">
        <v>0</v>
      </c>
      <c r="H31" s="663">
        <v>0</v>
      </c>
      <c r="I31" s="663">
        <v>0</v>
      </c>
      <c r="J31" s="663">
        <v>0</v>
      </c>
      <c r="K31" s="663">
        <v>0</v>
      </c>
      <c r="L31" s="663">
        <v>0</v>
      </c>
    </row>
    <row r="32" spans="1:12" s="666" customFormat="1" ht="16.5">
      <c r="A32" s="663">
        <v>21</v>
      </c>
      <c r="B32" s="664" t="s">
        <v>887</v>
      </c>
      <c r="C32" s="663">
        <v>0</v>
      </c>
      <c r="D32" s="663">
        <v>0</v>
      </c>
      <c r="E32" s="663">
        <v>0</v>
      </c>
      <c r="F32" s="663">
        <v>0</v>
      </c>
      <c r="G32" s="663">
        <v>0</v>
      </c>
      <c r="H32" s="663">
        <v>0</v>
      </c>
      <c r="I32" s="663">
        <v>0</v>
      </c>
      <c r="J32" s="663">
        <v>0</v>
      </c>
      <c r="K32" s="663">
        <v>0</v>
      </c>
      <c r="L32" s="663">
        <v>0</v>
      </c>
    </row>
    <row r="33" spans="1:12" s="666" customFormat="1" ht="16.5">
      <c r="A33" s="663">
        <v>22</v>
      </c>
      <c r="B33" s="664" t="s">
        <v>883</v>
      </c>
      <c r="C33" s="663">
        <v>0</v>
      </c>
      <c r="D33" s="663">
        <v>0</v>
      </c>
      <c r="E33" s="663">
        <v>0</v>
      </c>
      <c r="F33" s="663">
        <v>0</v>
      </c>
      <c r="G33" s="663">
        <v>0</v>
      </c>
      <c r="H33" s="663">
        <v>0</v>
      </c>
      <c r="I33" s="663">
        <v>0</v>
      </c>
      <c r="J33" s="663">
        <v>0</v>
      </c>
      <c r="K33" s="663">
        <v>0</v>
      </c>
      <c r="L33" s="663">
        <v>0</v>
      </c>
    </row>
    <row r="34" spans="1:12" s="506" customFormat="1" ht="16.5">
      <c r="A34" s="504" t="s">
        <v>15</v>
      </c>
      <c r="B34" s="667"/>
      <c r="C34" s="668">
        <f>SUM(C12:C33)</f>
        <v>555</v>
      </c>
      <c r="D34" s="668">
        <f>SUM(D12:D33)</f>
        <v>0</v>
      </c>
      <c r="E34" s="668">
        <f>SUM(E12:E33)</f>
        <v>0</v>
      </c>
      <c r="F34" s="668">
        <f>SUM(F12:F33)</f>
        <v>937</v>
      </c>
      <c r="G34" s="668">
        <f>SUM(G12:G33)</f>
        <v>98880</v>
      </c>
      <c r="H34" s="668"/>
      <c r="I34" s="668">
        <f>SUM(I12:I33)</f>
        <v>492280</v>
      </c>
      <c r="J34" s="668">
        <f>SUM(J12:J33)</f>
        <v>53</v>
      </c>
      <c r="K34" s="668">
        <f>SUM(K12:K33)</f>
        <v>0</v>
      </c>
      <c r="L34" s="668">
        <f>SUM(L12:L33)</f>
        <v>861700</v>
      </c>
    </row>
    <row r="37" ht="18">
      <c r="A37" s="466" t="s">
        <v>11</v>
      </c>
    </row>
    <row r="39" spans="1:11" ht="12.75" customHeight="1">
      <c r="A39" s="138"/>
      <c r="B39" s="318"/>
      <c r="C39" s="138"/>
      <c r="D39" s="138"/>
      <c r="E39" s="138"/>
      <c r="F39" s="138"/>
      <c r="K39" s="139"/>
    </row>
    <row r="40" spans="1:12" s="457" customFormat="1" ht="21" customHeight="1">
      <c r="A40" s="466"/>
      <c r="B40" s="563"/>
      <c r="C40" s="466"/>
      <c r="D40" s="466"/>
      <c r="E40" s="466" t="s">
        <v>10</v>
      </c>
      <c r="F40" s="466"/>
      <c r="J40" s="966" t="s">
        <v>862</v>
      </c>
      <c r="K40" s="966"/>
      <c r="L40" s="966"/>
    </row>
    <row r="41" spans="1:12" s="457" customFormat="1" ht="22.5" customHeight="1">
      <c r="A41" s="466"/>
      <c r="B41" s="563"/>
      <c r="C41" s="466"/>
      <c r="D41" s="466"/>
      <c r="E41" s="466"/>
      <c r="F41" s="466"/>
      <c r="J41" s="966" t="s">
        <v>864</v>
      </c>
      <c r="K41" s="966"/>
      <c r="L41" s="966"/>
    </row>
  </sheetData>
  <sheetProtection/>
  <mergeCells count="12">
    <mergeCell ref="J41:L41"/>
    <mergeCell ref="C9:E9"/>
    <mergeCell ref="F9:I9"/>
    <mergeCell ref="J9:L9"/>
    <mergeCell ref="J40:L40"/>
    <mergeCell ref="A9:A10"/>
    <mergeCell ref="K3:L3"/>
    <mergeCell ref="A4:L4"/>
    <mergeCell ref="A5:L5"/>
    <mergeCell ref="A7:L7"/>
    <mergeCell ref="B9:B10"/>
    <mergeCell ref="J8:L8"/>
  </mergeCells>
  <printOptions horizontalCentered="1"/>
  <pageMargins left="0.53" right="0.47" top="0.61" bottom="0" header="0.31496062992125984" footer="0.31496062992125984"/>
  <pageSetup fitToHeight="1" fitToWidth="1" horizontalDpi="600" verticalDpi="600" orientation="landscape" paperSize="9" scale="6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40"/>
  <sheetViews>
    <sheetView view="pageBreakPreview" zoomScale="80" zoomScaleSheetLayoutView="80" zoomScalePageLayoutView="0" workbookViewId="0" topLeftCell="A7">
      <selection activeCell="C11" sqref="C11:K33"/>
    </sheetView>
  </sheetViews>
  <sheetFormatPr defaultColWidth="9.140625" defaultRowHeight="12.75"/>
  <cols>
    <col min="1" max="1" width="7.7109375" style="0" customWidth="1"/>
    <col min="2" max="2" width="21.28125" style="80" bestFit="1" customWidth="1"/>
    <col min="3" max="8" width="19.140625" style="0" customWidth="1"/>
    <col min="9" max="9" width="22.57421875" style="0" customWidth="1"/>
    <col min="10" max="10" width="21.28125" style="0" customWidth="1"/>
    <col min="11" max="11" width="19.140625" style="0" customWidth="1"/>
  </cols>
  <sheetData>
    <row r="2" spans="10:11" ht="21">
      <c r="J2" s="1156" t="s">
        <v>508</v>
      </c>
      <c r="K2" s="1156"/>
    </row>
    <row r="3" spans="1:11" ht="18.75">
      <c r="A3" s="1110" t="s">
        <v>0</v>
      </c>
      <c r="B3" s="1110"/>
      <c r="C3" s="1110"/>
      <c r="D3" s="1110"/>
      <c r="E3" s="1110"/>
      <c r="F3" s="1110"/>
      <c r="G3" s="1110"/>
      <c r="H3" s="1110"/>
      <c r="I3" s="1110"/>
      <c r="J3" s="1110"/>
      <c r="K3" s="1110"/>
    </row>
    <row r="4" spans="1:11" ht="27.75">
      <c r="A4" s="963" t="s">
        <v>684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</row>
    <row r="5" spans="1:10" ht="15">
      <c r="A5" s="134"/>
      <c r="B5" s="314"/>
      <c r="C5" s="134"/>
      <c r="D5" s="134"/>
      <c r="E5" s="134"/>
      <c r="F5" s="134"/>
      <c r="G5" s="134"/>
      <c r="H5" s="134"/>
      <c r="I5" s="134"/>
      <c r="J5" s="134"/>
    </row>
    <row r="6" spans="1:11" ht="18">
      <c r="A6" s="962" t="s">
        <v>507</v>
      </c>
      <c r="B6" s="962"/>
      <c r="C6" s="962"/>
      <c r="D6" s="962"/>
      <c r="E6" s="962"/>
      <c r="F6" s="962"/>
      <c r="G6" s="962"/>
      <c r="H6" s="962"/>
      <c r="I6" s="962"/>
      <c r="J6" s="962"/>
      <c r="K6" s="962"/>
    </row>
    <row r="7" spans="1:11" ht="18">
      <c r="A7" s="225" t="s">
        <v>861</v>
      </c>
      <c r="B7" s="337"/>
      <c r="C7" s="135"/>
      <c r="D7" s="135"/>
      <c r="E7" s="135"/>
      <c r="F7" s="135"/>
      <c r="G7" s="1112" t="s">
        <v>762</v>
      </c>
      <c r="H7" s="1112"/>
      <c r="I7" s="1112"/>
      <c r="J7" s="1112"/>
      <c r="K7" s="1112"/>
    </row>
    <row r="8" spans="1:11" s="457" customFormat="1" ht="27" customHeight="1">
      <c r="A8" s="1160" t="s">
        <v>2</v>
      </c>
      <c r="B8" s="1166" t="s">
        <v>33</v>
      </c>
      <c r="C8" s="853" t="s">
        <v>466</v>
      </c>
      <c r="D8" s="875"/>
      <c r="E8" s="854"/>
      <c r="F8" s="853" t="s">
        <v>469</v>
      </c>
      <c r="G8" s="875"/>
      <c r="H8" s="854"/>
      <c r="I8" s="988" t="s">
        <v>635</v>
      </c>
      <c r="J8" s="988" t="s">
        <v>634</v>
      </c>
      <c r="K8" s="988" t="s">
        <v>74</v>
      </c>
    </row>
    <row r="9" spans="1:11" s="457" customFormat="1" ht="47.25" customHeight="1">
      <c r="A9" s="1161"/>
      <c r="B9" s="1167"/>
      <c r="C9" s="481" t="s">
        <v>465</v>
      </c>
      <c r="D9" s="481" t="s">
        <v>467</v>
      </c>
      <c r="E9" s="481" t="s">
        <v>468</v>
      </c>
      <c r="F9" s="481" t="s">
        <v>465</v>
      </c>
      <c r="G9" s="481" t="s">
        <v>467</v>
      </c>
      <c r="H9" s="481" t="s">
        <v>468</v>
      </c>
      <c r="I9" s="989"/>
      <c r="J9" s="989"/>
      <c r="K9" s="989"/>
    </row>
    <row r="10" spans="1:11" s="457" customFormat="1" ht="18.75">
      <c r="A10" s="669">
        <v>1</v>
      </c>
      <c r="B10" s="670">
        <v>2</v>
      </c>
      <c r="C10" s="669">
        <v>3</v>
      </c>
      <c r="D10" s="669">
        <v>4</v>
      </c>
      <c r="E10" s="669">
        <v>5</v>
      </c>
      <c r="F10" s="669">
        <v>6</v>
      </c>
      <c r="G10" s="669">
        <v>7</v>
      </c>
      <c r="H10" s="669">
        <v>8</v>
      </c>
      <c r="I10" s="669">
        <v>9</v>
      </c>
      <c r="J10" s="669">
        <v>10</v>
      </c>
      <c r="K10" s="669">
        <v>11</v>
      </c>
    </row>
    <row r="11" spans="1:11" s="457" customFormat="1" ht="23.25" customHeight="1">
      <c r="A11" s="656">
        <v>1</v>
      </c>
      <c r="B11" s="514" t="s">
        <v>866</v>
      </c>
      <c r="C11" s="1168" t="s">
        <v>889</v>
      </c>
      <c r="D11" s="1169"/>
      <c r="E11" s="1169"/>
      <c r="F11" s="1169"/>
      <c r="G11" s="1169"/>
      <c r="H11" s="1169"/>
      <c r="I11" s="1169"/>
      <c r="J11" s="1169"/>
      <c r="K11" s="1170"/>
    </row>
    <row r="12" spans="1:11" s="457" customFormat="1" ht="23.25" customHeight="1">
      <c r="A12" s="656">
        <v>2</v>
      </c>
      <c r="B12" s="514" t="s">
        <v>884</v>
      </c>
      <c r="C12" s="1171"/>
      <c r="D12" s="1172"/>
      <c r="E12" s="1172"/>
      <c r="F12" s="1172"/>
      <c r="G12" s="1172"/>
      <c r="H12" s="1172"/>
      <c r="I12" s="1172"/>
      <c r="J12" s="1172"/>
      <c r="K12" s="1173"/>
    </row>
    <row r="13" spans="1:11" s="457" customFormat="1" ht="23.25" customHeight="1">
      <c r="A13" s="656">
        <v>3</v>
      </c>
      <c r="B13" s="514" t="s">
        <v>867</v>
      </c>
      <c r="C13" s="1171"/>
      <c r="D13" s="1172"/>
      <c r="E13" s="1172"/>
      <c r="F13" s="1172"/>
      <c r="G13" s="1172"/>
      <c r="H13" s="1172"/>
      <c r="I13" s="1172"/>
      <c r="J13" s="1172"/>
      <c r="K13" s="1173"/>
    </row>
    <row r="14" spans="1:11" s="457" customFormat="1" ht="23.25" customHeight="1">
      <c r="A14" s="656">
        <v>4</v>
      </c>
      <c r="B14" s="514" t="s">
        <v>868</v>
      </c>
      <c r="C14" s="1171"/>
      <c r="D14" s="1172"/>
      <c r="E14" s="1172"/>
      <c r="F14" s="1172"/>
      <c r="G14" s="1172"/>
      <c r="H14" s="1172"/>
      <c r="I14" s="1172"/>
      <c r="J14" s="1172"/>
      <c r="K14" s="1173"/>
    </row>
    <row r="15" spans="1:11" s="457" customFormat="1" ht="23.25" customHeight="1">
      <c r="A15" s="656">
        <v>5</v>
      </c>
      <c r="B15" s="514" t="s">
        <v>869</v>
      </c>
      <c r="C15" s="1171"/>
      <c r="D15" s="1172"/>
      <c r="E15" s="1172"/>
      <c r="F15" s="1172"/>
      <c r="G15" s="1172"/>
      <c r="H15" s="1172"/>
      <c r="I15" s="1172"/>
      <c r="J15" s="1172"/>
      <c r="K15" s="1173"/>
    </row>
    <row r="16" spans="1:11" s="457" customFormat="1" ht="23.25" customHeight="1">
      <c r="A16" s="656">
        <v>6</v>
      </c>
      <c r="B16" s="514" t="s">
        <v>870</v>
      </c>
      <c r="C16" s="1171"/>
      <c r="D16" s="1172"/>
      <c r="E16" s="1172"/>
      <c r="F16" s="1172"/>
      <c r="G16" s="1172"/>
      <c r="H16" s="1172"/>
      <c r="I16" s="1172"/>
      <c r="J16" s="1172"/>
      <c r="K16" s="1173"/>
    </row>
    <row r="17" spans="1:11" s="457" customFormat="1" ht="23.25" customHeight="1">
      <c r="A17" s="656">
        <v>7</v>
      </c>
      <c r="B17" s="514" t="s">
        <v>871</v>
      </c>
      <c r="C17" s="1171"/>
      <c r="D17" s="1172"/>
      <c r="E17" s="1172"/>
      <c r="F17" s="1172"/>
      <c r="G17" s="1172"/>
      <c r="H17" s="1172"/>
      <c r="I17" s="1172"/>
      <c r="J17" s="1172"/>
      <c r="K17" s="1173"/>
    </row>
    <row r="18" spans="1:11" s="457" customFormat="1" ht="23.25" customHeight="1">
      <c r="A18" s="656">
        <v>8</v>
      </c>
      <c r="B18" s="514" t="s">
        <v>872</v>
      </c>
      <c r="C18" s="1171"/>
      <c r="D18" s="1172"/>
      <c r="E18" s="1172"/>
      <c r="F18" s="1172"/>
      <c r="G18" s="1172"/>
      <c r="H18" s="1172"/>
      <c r="I18" s="1172"/>
      <c r="J18" s="1172"/>
      <c r="K18" s="1173"/>
    </row>
    <row r="19" spans="1:13" s="457" customFormat="1" ht="23.25" customHeight="1">
      <c r="A19" s="656">
        <v>9</v>
      </c>
      <c r="B19" s="514" t="s">
        <v>873</v>
      </c>
      <c r="C19" s="1171"/>
      <c r="D19" s="1172"/>
      <c r="E19" s="1172"/>
      <c r="F19" s="1172"/>
      <c r="G19" s="1172"/>
      <c r="H19" s="1172"/>
      <c r="I19" s="1172"/>
      <c r="J19" s="1172"/>
      <c r="K19" s="1173"/>
      <c r="M19" s="457" t="s">
        <v>10</v>
      </c>
    </row>
    <row r="20" spans="1:11" s="457" customFormat="1" ht="23.25" customHeight="1">
      <c r="A20" s="656">
        <v>10</v>
      </c>
      <c r="B20" s="514" t="s">
        <v>874</v>
      </c>
      <c r="C20" s="1171"/>
      <c r="D20" s="1172"/>
      <c r="E20" s="1172"/>
      <c r="F20" s="1172"/>
      <c r="G20" s="1172"/>
      <c r="H20" s="1172"/>
      <c r="I20" s="1172"/>
      <c r="J20" s="1172"/>
      <c r="K20" s="1173"/>
    </row>
    <row r="21" spans="1:11" s="457" customFormat="1" ht="23.25" customHeight="1">
      <c r="A21" s="656">
        <v>11</v>
      </c>
      <c r="B21" s="514" t="s">
        <v>875</v>
      </c>
      <c r="C21" s="1171"/>
      <c r="D21" s="1172"/>
      <c r="E21" s="1172"/>
      <c r="F21" s="1172"/>
      <c r="G21" s="1172"/>
      <c r="H21" s="1172"/>
      <c r="I21" s="1172"/>
      <c r="J21" s="1172"/>
      <c r="K21" s="1173"/>
    </row>
    <row r="22" spans="1:11" s="457" customFormat="1" ht="23.25" customHeight="1">
      <c r="A22" s="656">
        <v>12</v>
      </c>
      <c r="B22" s="514" t="s">
        <v>876</v>
      </c>
      <c r="C22" s="1171"/>
      <c r="D22" s="1172"/>
      <c r="E22" s="1172"/>
      <c r="F22" s="1172"/>
      <c r="G22" s="1172"/>
      <c r="H22" s="1172"/>
      <c r="I22" s="1172"/>
      <c r="J22" s="1172"/>
      <c r="K22" s="1173"/>
    </row>
    <row r="23" spans="1:11" s="457" customFormat="1" ht="23.25" customHeight="1">
      <c r="A23" s="656">
        <v>13</v>
      </c>
      <c r="B23" s="514" t="s">
        <v>877</v>
      </c>
      <c r="C23" s="1171"/>
      <c r="D23" s="1172"/>
      <c r="E23" s="1172"/>
      <c r="F23" s="1172"/>
      <c r="G23" s="1172"/>
      <c r="H23" s="1172"/>
      <c r="I23" s="1172"/>
      <c r="J23" s="1172"/>
      <c r="K23" s="1173"/>
    </row>
    <row r="24" spans="1:11" s="457" customFormat="1" ht="23.25" customHeight="1">
      <c r="A24" s="656">
        <v>14</v>
      </c>
      <c r="B24" s="514" t="s">
        <v>878</v>
      </c>
      <c r="C24" s="1171"/>
      <c r="D24" s="1172"/>
      <c r="E24" s="1172"/>
      <c r="F24" s="1172"/>
      <c r="G24" s="1172"/>
      <c r="H24" s="1172"/>
      <c r="I24" s="1172"/>
      <c r="J24" s="1172"/>
      <c r="K24" s="1173"/>
    </row>
    <row r="25" spans="1:11" s="457" customFormat="1" ht="23.25" customHeight="1">
      <c r="A25" s="656">
        <v>15</v>
      </c>
      <c r="B25" s="514" t="s">
        <v>879</v>
      </c>
      <c r="C25" s="1171"/>
      <c r="D25" s="1172"/>
      <c r="E25" s="1172"/>
      <c r="F25" s="1172"/>
      <c r="G25" s="1172"/>
      <c r="H25" s="1172"/>
      <c r="I25" s="1172"/>
      <c r="J25" s="1172"/>
      <c r="K25" s="1173"/>
    </row>
    <row r="26" spans="1:11" s="457" customFormat="1" ht="23.25" customHeight="1">
      <c r="A26" s="656">
        <v>16</v>
      </c>
      <c r="B26" s="514" t="s">
        <v>885</v>
      </c>
      <c r="C26" s="1171"/>
      <c r="D26" s="1172"/>
      <c r="E26" s="1172"/>
      <c r="F26" s="1172"/>
      <c r="G26" s="1172"/>
      <c r="H26" s="1172"/>
      <c r="I26" s="1172"/>
      <c r="J26" s="1172"/>
      <c r="K26" s="1173"/>
    </row>
    <row r="27" spans="1:11" s="457" customFormat="1" ht="23.25" customHeight="1">
      <c r="A27" s="656">
        <v>17</v>
      </c>
      <c r="B27" s="514" t="s">
        <v>880</v>
      </c>
      <c r="C27" s="1171"/>
      <c r="D27" s="1172"/>
      <c r="E27" s="1172"/>
      <c r="F27" s="1172"/>
      <c r="G27" s="1172"/>
      <c r="H27" s="1172"/>
      <c r="I27" s="1172"/>
      <c r="J27" s="1172"/>
      <c r="K27" s="1173"/>
    </row>
    <row r="28" spans="1:11" s="457" customFormat="1" ht="23.25" customHeight="1">
      <c r="A28" s="656">
        <v>18</v>
      </c>
      <c r="B28" s="514" t="s">
        <v>881</v>
      </c>
      <c r="C28" s="1171"/>
      <c r="D28" s="1172"/>
      <c r="E28" s="1172"/>
      <c r="F28" s="1172"/>
      <c r="G28" s="1172"/>
      <c r="H28" s="1172"/>
      <c r="I28" s="1172"/>
      <c r="J28" s="1172"/>
      <c r="K28" s="1173"/>
    </row>
    <row r="29" spans="1:11" s="457" customFormat="1" ht="23.25" customHeight="1">
      <c r="A29" s="656">
        <v>19</v>
      </c>
      <c r="B29" s="514" t="s">
        <v>886</v>
      </c>
      <c r="C29" s="1171"/>
      <c r="D29" s="1172"/>
      <c r="E29" s="1172"/>
      <c r="F29" s="1172"/>
      <c r="G29" s="1172"/>
      <c r="H29" s="1172"/>
      <c r="I29" s="1172"/>
      <c r="J29" s="1172"/>
      <c r="K29" s="1173"/>
    </row>
    <row r="30" spans="1:11" s="457" customFormat="1" ht="23.25" customHeight="1">
      <c r="A30" s="656">
        <v>20</v>
      </c>
      <c r="B30" s="514" t="s">
        <v>882</v>
      </c>
      <c r="C30" s="1171"/>
      <c r="D30" s="1172"/>
      <c r="E30" s="1172"/>
      <c r="F30" s="1172"/>
      <c r="G30" s="1172"/>
      <c r="H30" s="1172"/>
      <c r="I30" s="1172"/>
      <c r="J30" s="1172"/>
      <c r="K30" s="1173"/>
    </row>
    <row r="31" spans="1:11" s="457" customFormat="1" ht="23.25" customHeight="1">
      <c r="A31" s="656">
        <v>21</v>
      </c>
      <c r="B31" s="514" t="s">
        <v>887</v>
      </c>
      <c r="C31" s="1171"/>
      <c r="D31" s="1172"/>
      <c r="E31" s="1172"/>
      <c r="F31" s="1172"/>
      <c r="G31" s="1172"/>
      <c r="H31" s="1172"/>
      <c r="I31" s="1172"/>
      <c r="J31" s="1172"/>
      <c r="K31" s="1173"/>
    </row>
    <row r="32" spans="1:11" s="457" customFormat="1" ht="23.25" customHeight="1">
      <c r="A32" s="656">
        <v>22</v>
      </c>
      <c r="B32" s="514" t="s">
        <v>883</v>
      </c>
      <c r="C32" s="1171"/>
      <c r="D32" s="1172"/>
      <c r="E32" s="1172"/>
      <c r="F32" s="1172"/>
      <c r="G32" s="1172"/>
      <c r="H32" s="1172"/>
      <c r="I32" s="1172"/>
      <c r="J32" s="1172"/>
      <c r="K32" s="1173"/>
    </row>
    <row r="33" spans="1:11" s="457" customFormat="1" ht="18">
      <c r="A33" s="551"/>
      <c r="B33" s="514"/>
      <c r="C33" s="1174"/>
      <c r="D33" s="1175"/>
      <c r="E33" s="1175"/>
      <c r="F33" s="1175"/>
      <c r="G33" s="1175"/>
      <c r="H33" s="1175"/>
      <c r="I33" s="1175"/>
      <c r="J33" s="1175"/>
      <c r="K33" s="1176"/>
    </row>
    <row r="35" ht="18">
      <c r="A35" s="466" t="s">
        <v>11</v>
      </c>
    </row>
    <row r="36" spans="1:6" ht="12.75" customHeight="1">
      <c r="A36" s="138"/>
      <c r="B36" s="318"/>
      <c r="C36" s="138"/>
      <c r="D36" s="138"/>
      <c r="E36" s="138"/>
      <c r="F36" s="138"/>
    </row>
    <row r="37" spans="2:11" s="457" customFormat="1" ht="19.5" customHeight="1">
      <c r="B37" s="563"/>
      <c r="C37" s="466"/>
      <c r="D37" s="466"/>
      <c r="E37" s="466"/>
      <c r="F37" s="466"/>
      <c r="G37" s="966" t="s">
        <v>862</v>
      </c>
      <c r="H37" s="966"/>
      <c r="I37" s="966"/>
      <c r="J37" s="966"/>
      <c r="K37" s="966"/>
    </row>
    <row r="38" spans="1:11" s="457" customFormat="1" ht="19.5" customHeight="1">
      <c r="A38" s="466"/>
      <c r="B38" s="563"/>
      <c r="C38" s="466"/>
      <c r="D38" s="466"/>
      <c r="E38" s="466"/>
      <c r="F38" s="466"/>
      <c r="G38" s="966" t="s">
        <v>864</v>
      </c>
      <c r="H38" s="966"/>
      <c r="I38" s="966"/>
      <c r="J38" s="966"/>
      <c r="K38" s="966"/>
    </row>
    <row r="39" spans="2:10" s="457" customFormat="1" ht="19.5" customHeight="1">
      <c r="B39" s="515"/>
      <c r="F39" s="466"/>
      <c r="H39" s="468"/>
      <c r="I39" s="468"/>
      <c r="J39" s="468"/>
    </row>
    <row r="40" spans="8:10" ht="12.75">
      <c r="H40" s="140"/>
      <c r="I40" s="140"/>
      <c r="J40" s="140"/>
    </row>
  </sheetData>
  <sheetProtection/>
  <mergeCells count="15">
    <mergeCell ref="C11:K33"/>
    <mergeCell ref="J2:K2"/>
    <mergeCell ref="A3:K3"/>
    <mergeCell ref="A4:K4"/>
    <mergeCell ref="A6:K6"/>
    <mergeCell ref="G38:K38"/>
    <mergeCell ref="A8:A9"/>
    <mergeCell ref="B8:B9"/>
    <mergeCell ref="C8:E8"/>
    <mergeCell ref="F8:H8"/>
    <mergeCell ref="G7:K7"/>
    <mergeCell ref="K8:K9"/>
    <mergeCell ref="G37:K37"/>
    <mergeCell ref="I8:I9"/>
    <mergeCell ref="J8:J9"/>
  </mergeCells>
  <printOptions horizontalCentered="1"/>
  <pageMargins left="0.57" right="0.5" top="0.37" bottom="0" header="0.22" footer="0.25"/>
  <pageSetup fitToHeight="1" fitToWidth="1" horizontalDpi="600" verticalDpi="600" orientation="landscape" paperSize="9" scale="6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1"/>
  <sheetViews>
    <sheetView view="pageBreakPreview" zoomScaleNormal="85" zoomScaleSheetLayoutView="100" zoomScalePageLayoutView="0" workbookViewId="0" topLeftCell="A1">
      <selection activeCell="H28" sqref="H28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4" width="12.7109375" style="0" customWidth="1"/>
    <col min="5" max="10" width="17.140625" style="0" customWidth="1"/>
    <col min="11" max="11" width="20.140625" style="0" customWidth="1"/>
    <col min="12" max="12" width="17.140625" style="0" customWidth="1"/>
  </cols>
  <sheetData>
    <row r="1" spans="1:12" ht="20.25">
      <c r="A1" s="67"/>
      <c r="B1" s="67"/>
      <c r="C1" s="67"/>
      <c r="D1" s="67"/>
      <c r="E1" s="67"/>
      <c r="F1" s="67"/>
      <c r="G1" s="67"/>
      <c r="H1" s="67"/>
      <c r="K1" s="1012" t="s">
        <v>82</v>
      </c>
      <c r="L1" s="1012"/>
    </row>
    <row r="2" spans="1:12" ht="19.5">
      <c r="A2" s="1183" t="s">
        <v>0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</row>
    <row r="3" spans="1:12" ht="23.25">
      <c r="A3" s="945" t="s">
        <v>684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</row>
    <row r="4" spans="1:12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9.5">
      <c r="A5" s="1180" t="s">
        <v>752</v>
      </c>
      <c r="B5" s="1180"/>
      <c r="C5" s="1180"/>
      <c r="D5" s="1180"/>
      <c r="E5" s="1180"/>
      <c r="F5" s="1180"/>
      <c r="G5" s="1180"/>
      <c r="H5" s="1180"/>
      <c r="I5" s="1180"/>
      <c r="J5" s="1180"/>
      <c r="K5" s="1180"/>
      <c r="L5" s="1180"/>
    </row>
    <row r="6" spans="1:12" ht="12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5.75">
      <c r="A7" s="976" t="s">
        <v>861</v>
      </c>
      <c r="B7" s="976"/>
      <c r="C7" s="67"/>
      <c r="D7" s="67"/>
      <c r="E7" s="67"/>
      <c r="F7" s="67"/>
      <c r="G7" s="67"/>
      <c r="H7" s="185"/>
      <c r="I7" s="67"/>
      <c r="J7" s="67"/>
      <c r="K7" s="67"/>
      <c r="L7" s="67"/>
    </row>
    <row r="8" spans="1:12" ht="18">
      <c r="A8" s="70"/>
      <c r="B8" s="70"/>
      <c r="C8" s="67"/>
      <c r="D8" s="67"/>
      <c r="E8" s="67"/>
      <c r="F8" s="67"/>
      <c r="G8" s="67"/>
      <c r="H8" s="67"/>
      <c r="I8" s="86"/>
      <c r="J8" s="100"/>
      <c r="K8" s="1015" t="s">
        <v>760</v>
      </c>
      <c r="L8" s="1015"/>
    </row>
    <row r="9" spans="1:12" s="506" customFormat="1" ht="47.25" customHeight="1">
      <c r="A9" s="1178" t="s">
        <v>211</v>
      </c>
      <c r="B9" s="1178" t="s">
        <v>210</v>
      </c>
      <c r="C9" s="983" t="s">
        <v>474</v>
      </c>
      <c r="D9" s="983" t="s">
        <v>475</v>
      </c>
      <c r="E9" s="1181" t="s">
        <v>476</v>
      </c>
      <c r="F9" s="1181"/>
      <c r="G9" s="1181" t="s">
        <v>431</v>
      </c>
      <c r="H9" s="1181"/>
      <c r="I9" s="1181" t="s">
        <v>221</v>
      </c>
      <c r="J9" s="1181"/>
      <c r="K9" s="1182" t="s">
        <v>222</v>
      </c>
      <c r="L9" s="1182"/>
    </row>
    <row r="10" spans="1:12" s="506" customFormat="1" ht="81" customHeight="1">
      <c r="A10" s="1179"/>
      <c r="B10" s="1179"/>
      <c r="C10" s="983"/>
      <c r="D10" s="983"/>
      <c r="E10" s="505" t="s">
        <v>209</v>
      </c>
      <c r="F10" s="505" t="s">
        <v>192</v>
      </c>
      <c r="G10" s="505" t="s">
        <v>209</v>
      </c>
      <c r="H10" s="505" t="s">
        <v>192</v>
      </c>
      <c r="I10" s="505" t="s">
        <v>209</v>
      </c>
      <c r="J10" s="505" t="s">
        <v>192</v>
      </c>
      <c r="K10" s="505" t="s">
        <v>848</v>
      </c>
      <c r="L10" s="505" t="s">
        <v>847</v>
      </c>
    </row>
    <row r="11" spans="1:12" s="12" customFormat="1" ht="12.75">
      <c r="A11" s="72">
        <v>1</v>
      </c>
      <c r="B11" s="72">
        <v>2</v>
      </c>
      <c r="C11" s="72">
        <v>3</v>
      </c>
      <c r="D11" s="72">
        <v>4</v>
      </c>
      <c r="E11" s="72">
        <v>5</v>
      </c>
      <c r="F11" s="72">
        <v>6</v>
      </c>
      <c r="G11" s="72">
        <v>7</v>
      </c>
      <c r="H11" s="72">
        <v>8</v>
      </c>
      <c r="I11" s="72">
        <v>9</v>
      </c>
      <c r="J11" s="72">
        <v>10</v>
      </c>
      <c r="K11" s="72">
        <v>11</v>
      </c>
      <c r="L11" s="72">
        <v>12</v>
      </c>
    </row>
    <row r="12" spans="1:12" s="506" customFormat="1" ht="16.5">
      <c r="A12" s="671">
        <v>1</v>
      </c>
      <c r="B12" s="507" t="s">
        <v>866</v>
      </c>
      <c r="C12" s="653">
        <v>1349</v>
      </c>
      <c r="D12" s="653">
        <v>154452</v>
      </c>
      <c r="E12" s="653">
        <v>1349</v>
      </c>
      <c r="F12" s="653">
        <v>154452</v>
      </c>
      <c r="G12" s="653">
        <v>1349</v>
      </c>
      <c r="H12" s="653">
        <v>154452</v>
      </c>
      <c r="I12" s="653">
        <v>1349</v>
      </c>
      <c r="J12" s="653">
        <v>154452</v>
      </c>
      <c r="K12" s="653">
        <v>3512</v>
      </c>
      <c r="L12" s="653">
        <v>3300</v>
      </c>
    </row>
    <row r="13" spans="1:12" s="506" customFormat="1" ht="16.5">
      <c r="A13" s="671">
        <v>2</v>
      </c>
      <c r="B13" s="507" t="s">
        <v>884</v>
      </c>
      <c r="C13" s="653">
        <v>302</v>
      </c>
      <c r="D13" s="653">
        <v>57351</v>
      </c>
      <c r="E13" s="653">
        <v>302</v>
      </c>
      <c r="F13" s="653">
        <v>55631</v>
      </c>
      <c r="G13" s="653">
        <v>302</v>
      </c>
      <c r="H13" s="653">
        <v>57351</v>
      </c>
      <c r="I13" s="653">
        <v>302</v>
      </c>
      <c r="J13" s="653">
        <v>57351</v>
      </c>
      <c r="K13" s="653">
        <v>1321</v>
      </c>
      <c r="L13" s="653">
        <v>940</v>
      </c>
    </row>
    <row r="14" spans="1:12" s="506" customFormat="1" ht="16.5">
      <c r="A14" s="671">
        <v>3</v>
      </c>
      <c r="B14" s="507" t="s">
        <v>867</v>
      </c>
      <c r="C14" s="653">
        <v>690</v>
      </c>
      <c r="D14" s="653">
        <v>110656</v>
      </c>
      <c r="E14" s="653">
        <v>690</v>
      </c>
      <c r="F14" s="653">
        <v>110656</v>
      </c>
      <c r="G14" s="653">
        <v>690</v>
      </c>
      <c r="H14" s="653">
        <v>110656</v>
      </c>
      <c r="I14" s="653">
        <v>690</v>
      </c>
      <c r="J14" s="653">
        <v>110656</v>
      </c>
      <c r="K14" s="653">
        <v>1218</v>
      </c>
      <c r="L14" s="653">
        <v>1164</v>
      </c>
    </row>
    <row r="15" spans="1:12" s="506" customFormat="1" ht="16.5">
      <c r="A15" s="671">
        <v>4</v>
      </c>
      <c r="B15" s="507" t="s">
        <v>868</v>
      </c>
      <c r="C15" s="653">
        <v>413</v>
      </c>
      <c r="D15" s="653">
        <v>43415</v>
      </c>
      <c r="E15" s="653">
        <v>413</v>
      </c>
      <c r="F15" s="653">
        <v>41014</v>
      </c>
      <c r="G15" s="653">
        <v>413</v>
      </c>
      <c r="H15" s="653">
        <v>43415</v>
      </c>
      <c r="I15" s="653">
        <v>413</v>
      </c>
      <c r="J15" s="653">
        <v>43415</v>
      </c>
      <c r="K15" s="653">
        <v>1058</v>
      </c>
      <c r="L15" s="653">
        <v>946</v>
      </c>
    </row>
    <row r="16" spans="1:12" s="506" customFormat="1" ht="16.5">
      <c r="A16" s="671">
        <v>5</v>
      </c>
      <c r="B16" s="507" t="s">
        <v>869</v>
      </c>
      <c r="C16" s="653">
        <v>667</v>
      </c>
      <c r="D16" s="653">
        <v>31427</v>
      </c>
      <c r="E16" s="653">
        <v>667</v>
      </c>
      <c r="F16" s="653">
        <v>31427</v>
      </c>
      <c r="G16" s="653">
        <v>667</v>
      </c>
      <c r="H16" s="653">
        <v>31427</v>
      </c>
      <c r="I16" s="653">
        <v>667</v>
      </c>
      <c r="J16" s="653">
        <v>31427</v>
      </c>
      <c r="K16" s="653">
        <v>667</v>
      </c>
      <c r="L16" s="653">
        <v>201</v>
      </c>
    </row>
    <row r="17" spans="1:12" s="506" customFormat="1" ht="16.5">
      <c r="A17" s="671">
        <v>6</v>
      </c>
      <c r="B17" s="507" t="s">
        <v>870</v>
      </c>
      <c r="C17" s="653">
        <v>712</v>
      </c>
      <c r="D17" s="653">
        <v>71118</v>
      </c>
      <c r="E17" s="653">
        <v>712</v>
      </c>
      <c r="F17" s="653">
        <v>68987</v>
      </c>
      <c r="G17" s="653">
        <v>712</v>
      </c>
      <c r="H17" s="653">
        <v>71118</v>
      </c>
      <c r="I17" s="653">
        <v>712</v>
      </c>
      <c r="J17" s="653">
        <v>71118</v>
      </c>
      <c r="K17" s="653">
        <v>845</v>
      </c>
      <c r="L17" s="653">
        <v>800</v>
      </c>
    </row>
    <row r="18" spans="1:12" s="506" customFormat="1" ht="16.5">
      <c r="A18" s="671">
        <v>7</v>
      </c>
      <c r="B18" s="507" t="s">
        <v>871</v>
      </c>
      <c r="C18" s="653">
        <v>854</v>
      </c>
      <c r="D18" s="653">
        <v>72163</v>
      </c>
      <c r="E18" s="653">
        <v>854</v>
      </c>
      <c r="F18" s="653">
        <v>72163</v>
      </c>
      <c r="G18" s="653">
        <v>854</v>
      </c>
      <c r="H18" s="653">
        <v>72163</v>
      </c>
      <c r="I18" s="653">
        <v>854</v>
      </c>
      <c r="J18" s="653">
        <v>72163</v>
      </c>
      <c r="K18" s="653">
        <v>639</v>
      </c>
      <c r="L18" s="653">
        <v>583</v>
      </c>
    </row>
    <row r="19" spans="1:12" s="506" customFormat="1" ht="16.5">
      <c r="A19" s="671">
        <v>8</v>
      </c>
      <c r="B19" s="507" t="s">
        <v>872</v>
      </c>
      <c r="C19" s="653">
        <v>1574</v>
      </c>
      <c r="D19" s="653">
        <v>87545</v>
      </c>
      <c r="E19" s="653">
        <v>1574</v>
      </c>
      <c r="F19" s="653">
        <v>87632</v>
      </c>
      <c r="G19" s="653">
        <v>1574</v>
      </c>
      <c r="H19" s="653">
        <v>87545</v>
      </c>
      <c r="I19" s="653">
        <v>1574</v>
      </c>
      <c r="J19" s="653">
        <v>87545</v>
      </c>
      <c r="K19" s="653">
        <v>972</v>
      </c>
      <c r="L19" s="653">
        <v>385</v>
      </c>
    </row>
    <row r="20" spans="1:12" s="506" customFormat="1" ht="16.5">
      <c r="A20" s="671">
        <v>9</v>
      </c>
      <c r="B20" s="507" t="s">
        <v>873</v>
      </c>
      <c r="C20" s="653">
        <v>548</v>
      </c>
      <c r="D20" s="653">
        <v>29108</v>
      </c>
      <c r="E20" s="653">
        <v>548</v>
      </c>
      <c r="F20" s="653">
        <v>29108</v>
      </c>
      <c r="G20" s="653">
        <v>548</v>
      </c>
      <c r="H20" s="653">
        <v>29108</v>
      </c>
      <c r="I20" s="653">
        <v>548</v>
      </c>
      <c r="J20" s="653">
        <v>29108</v>
      </c>
      <c r="K20" s="653">
        <v>547</v>
      </c>
      <c r="L20" s="653">
        <v>389</v>
      </c>
    </row>
    <row r="21" spans="1:12" s="506" customFormat="1" ht="16.5">
      <c r="A21" s="671">
        <v>10</v>
      </c>
      <c r="B21" s="507" t="s">
        <v>874</v>
      </c>
      <c r="C21" s="653">
        <v>1762</v>
      </c>
      <c r="D21" s="653">
        <v>149436</v>
      </c>
      <c r="E21" s="653">
        <v>1762</v>
      </c>
      <c r="F21" s="653">
        <v>149436</v>
      </c>
      <c r="G21" s="653">
        <v>1762</v>
      </c>
      <c r="H21" s="653">
        <v>149436</v>
      </c>
      <c r="I21" s="653">
        <v>1762</v>
      </c>
      <c r="J21" s="653">
        <v>149436</v>
      </c>
      <c r="K21" s="653">
        <v>1019</v>
      </c>
      <c r="L21" s="653">
        <v>796</v>
      </c>
    </row>
    <row r="22" spans="1:12" s="506" customFormat="1" ht="16.5">
      <c r="A22" s="671">
        <v>11</v>
      </c>
      <c r="B22" s="507" t="s">
        <v>875</v>
      </c>
      <c r="C22" s="653">
        <v>1474</v>
      </c>
      <c r="D22" s="653">
        <v>86484</v>
      </c>
      <c r="E22" s="653">
        <v>1474</v>
      </c>
      <c r="F22" s="653">
        <v>78300</v>
      </c>
      <c r="G22" s="653">
        <v>1474</v>
      </c>
      <c r="H22" s="653">
        <v>86484</v>
      </c>
      <c r="I22" s="653">
        <v>1474</v>
      </c>
      <c r="J22" s="653">
        <v>86484</v>
      </c>
      <c r="K22" s="653">
        <v>893</v>
      </c>
      <c r="L22" s="653">
        <v>436</v>
      </c>
    </row>
    <row r="23" spans="1:12" s="506" customFormat="1" ht="16.5">
      <c r="A23" s="671">
        <v>12</v>
      </c>
      <c r="B23" s="507" t="s">
        <v>876</v>
      </c>
      <c r="C23" s="653">
        <v>809</v>
      </c>
      <c r="D23" s="653">
        <v>70162</v>
      </c>
      <c r="E23" s="653">
        <v>809</v>
      </c>
      <c r="F23" s="653">
        <v>66188</v>
      </c>
      <c r="G23" s="653">
        <v>809</v>
      </c>
      <c r="H23" s="653">
        <v>70162</v>
      </c>
      <c r="I23" s="653">
        <v>809</v>
      </c>
      <c r="J23" s="653">
        <v>70162</v>
      </c>
      <c r="K23" s="653">
        <v>739</v>
      </c>
      <c r="L23" s="653">
        <v>585</v>
      </c>
    </row>
    <row r="24" spans="1:12" s="506" customFormat="1" ht="16.5">
      <c r="A24" s="671">
        <v>13</v>
      </c>
      <c r="B24" s="507" t="s">
        <v>877</v>
      </c>
      <c r="C24" s="653">
        <v>1619</v>
      </c>
      <c r="D24" s="653">
        <v>176618</v>
      </c>
      <c r="E24" s="653">
        <v>1619</v>
      </c>
      <c r="F24" s="653">
        <v>169920</v>
      </c>
      <c r="G24" s="653">
        <v>1619</v>
      </c>
      <c r="H24" s="653">
        <v>176618</v>
      </c>
      <c r="I24" s="653">
        <v>1619</v>
      </c>
      <c r="J24" s="653">
        <v>176618</v>
      </c>
      <c r="K24" s="653">
        <v>2342</v>
      </c>
      <c r="L24" s="653">
        <v>2100</v>
      </c>
    </row>
    <row r="25" spans="1:12" s="506" customFormat="1" ht="16.5">
      <c r="A25" s="671">
        <v>14</v>
      </c>
      <c r="B25" s="507" t="s">
        <v>878</v>
      </c>
      <c r="C25" s="653">
        <v>496</v>
      </c>
      <c r="D25" s="653">
        <v>54513</v>
      </c>
      <c r="E25" s="653">
        <v>496</v>
      </c>
      <c r="F25" s="653">
        <v>54513</v>
      </c>
      <c r="G25" s="653">
        <v>496</v>
      </c>
      <c r="H25" s="653">
        <v>54513</v>
      </c>
      <c r="I25" s="653">
        <v>496</v>
      </c>
      <c r="J25" s="653">
        <v>54513</v>
      </c>
      <c r="K25" s="653">
        <v>1121</v>
      </c>
      <c r="L25" s="653">
        <v>905</v>
      </c>
    </row>
    <row r="26" spans="1:12" s="506" customFormat="1" ht="16.5">
      <c r="A26" s="671">
        <v>15</v>
      </c>
      <c r="B26" s="507" t="s">
        <v>879</v>
      </c>
      <c r="C26" s="653">
        <v>615</v>
      </c>
      <c r="D26" s="653">
        <v>66490</v>
      </c>
      <c r="E26" s="653">
        <v>615</v>
      </c>
      <c r="F26" s="653">
        <v>66490</v>
      </c>
      <c r="G26" s="653">
        <v>615</v>
      </c>
      <c r="H26" s="653">
        <v>66490</v>
      </c>
      <c r="I26" s="653">
        <v>615</v>
      </c>
      <c r="J26" s="653">
        <v>66490</v>
      </c>
      <c r="K26" s="653">
        <v>682</v>
      </c>
      <c r="L26" s="653">
        <v>450</v>
      </c>
    </row>
    <row r="27" spans="1:12" s="506" customFormat="1" ht="16.5">
      <c r="A27" s="671">
        <v>16</v>
      </c>
      <c r="B27" s="507" t="s">
        <v>885</v>
      </c>
      <c r="C27" s="653">
        <v>555</v>
      </c>
      <c r="D27" s="653">
        <v>99196</v>
      </c>
      <c r="E27" s="653">
        <v>555</v>
      </c>
      <c r="F27" s="653">
        <v>99196</v>
      </c>
      <c r="G27" s="653">
        <v>555</v>
      </c>
      <c r="H27" s="653">
        <v>99196</v>
      </c>
      <c r="I27" s="653">
        <v>555</v>
      </c>
      <c r="J27" s="653">
        <v>99196</v>
      </c>
      <c r="K27" s="653">
        <v>849</v>
      </c>
      <c r="L27" s="653">
        <v>788</v>
      </c>
    </row>
    <row r="28" spans="1:12" s="506" customFormat="1" ht="16.5">
      <c r="A28" s="671">
        <v>17</v>
      </c>
      <c r="B28" s="507" t="s">
        <v>880</v>
      </c>
      <c r="C28" s="653">
        <v>653</v>
      </c>
      <c r="D28" s="653">
        <v>51187</v>
      </c>
      <c r="E28" s="653">
        <v>653</v>
      </c>
      <c r="F28" s="653">
        <v>51187</v>
      </c>
      <c r="G28" s="653">
        <v>653</v>
      </c>
      <c r="H28" s="653">
        <v>51187</v>
      </c>
      <c r="I28" s="653">
        <v>653</v>
      </c>
      <c r="J28" s="653">
        <v>51187</v>
      </c>
      <c r="K28" s="653">
        <v>2055</v>
      </c>
      <c r="L28" s="653">
        <v>1870</v>
      </c>
    </row>
    <row r="29" spans="1:12" s="506" customFormat="1" ht="16.5">
      <c r="A29" s="671">
        <v>18</v>
      </c>
      <c r="B29" s="507" t="s">
        <v>881</v>
      </c>
      <c r="C29" s="653">
        <v>1343</v>
      </c>
      <c r="D29" s="653">
        <v>117383</v>
      </c>
      <c r="E29" s="653">
        <v>1343</v>
      </c>
      <c r="F29" s="653">
        <v>117383</v>
      </c>
      <c r="G29" s="653">
        <v>1343</v>
      </c>
      <c r="H29" s="653">
        <v>117383</v>
      </c>
      <c r="I29" s="653">
        <v>1343</v>
      </c>
      <c r="J29" s="653">
        <v>117383</v>
      </c>
      <c r="K29" s="653">
        <v>1542</v>
      </c>
      <c r="L29" s="653">
        <v>982</v>
      </c>
    </row>
    <row r="30" spans="1:12" s="506" customFormat="1" ht="16.5">
      <c r="A30" s="671">
        <v>19</v>
      </c>
      <c r="B30" s="507" t="s">
        <v>886</v>
      </c>
      <c r="C30" s="653">
        <v>844</v>
      </c>
      <c r="D30" s="653">
        <v>62438</v>
      </c>
      <c r="E30" s="653">
        <v>844</v>
      </c>
      <c r="F30" s="653">
        <v>61464</v>
      </c>
      <c r="G30" s="653">
        <v>844</v>
      </c>
      <c r="H30" s="653">
        <v>62438</v>
      </c>
      <c r="I30" s="653">
        <v>844</v>
      </c>
      <c r="J30" s="653">
        <v>62438</v>
      </c>
      <c r="K30" s="653">
        <v>753</v>
      </c>
      <c r="L30" s="653">
        <v>243</v>
      </c>
    </row>
    <row r="31" spans="1:12" s="506" customFormat="1" ht="16.5">
      <c r="A31" s="671">
        <v>20</v>
      </c>
      <c r="B31" s="507" t="s">
        <v>882</v>
      </c>
      <c r="C31" s="653">
        <v>1055</v>
      </c>
      <c r="D31" s="653">
        <v>144814</v>
      </c>
      <c r="E31" s="653">
        <v>1055</v>
      </c>
      <c r="F31" s="653">
        <v>142427</v>
      </c>
      <c r="G31" s="653">
        <v>1055</v>
      </c>
      <c r="H31" s="653">
        <v>144814</v>
      </c>
      <c r="I31" s="653">
        <v>1055</v>
      </c>
      <c r="J31" s="653">
        <v>144814</v>
      </c>
      <c r="K31" s="653">
        <v>3098</v>
      </c>
      <c r="L31" s="653">
        <v>3010</v>
      </c>
    </row>
    <row r="32" spans="1:12" s="506" customFormat="1" ht="16.5">
      <c r="A32" s="671">
        <v>21</v>
      </c>
      <c r="B32" s="507" t="s">
        <v>887</v>
      </c>
      <c r="C32" s="653">
        <v>666</v>
      </c>
      <c r="D32" s="653">
        <v>178853</v>
      </c>
      <c r="E32" s="653">
        <v>666</v>
      </c>
      <c r="F32" s="653">
        <v>178853</v>
      </c>
      <c r="G32" s="653">
        <v>666</v>
      </c>
      <c r="H32" s="653">
        <v>178853</v>
      </c>
      <c r="I32" s="653">
        <v>666</v>
      </c>
      <c r="J32" s="653">
        <v>178853</v>
      </c>
      <c r="K32" s="653">
        <v>2466</v>
      </c>
      <c r="L32" s="653">
        <v>2145</v>
      </c>
    </row>
    <row r="33" spans="1:12" s="506" customFormat="1" ht="16.5">
      <c r="A33" s="671">
        <v>22</v>
      </c>
      <c r="B33" s="507" t="s">
        <v>883</v>
      </c>
      <c r="C33" s="653">
        <v>791</v>
      </c>
      <c r="D33" s="653">
        <v>37810</v>
      </c>
      <c r="E33" s="653">
        <v>791</v>
      </c>
      <c r="F33" s="653">
        <v>37412</v>
      </c>
      <c r="G33" s="653">
        <v>791</v>
      </c>
      <c r="H33" s="653">
        <v>37810</v>
      </c>
      <c r="I33" s="653">
        <v>791</v>
      </c>
      <c r="J33" s="653">
        <v>37810</v>
      </c>
      <c r="K33" s="653">
        <v>678</v>
      </c>
      <c r="L33" s="653">
        <v>422</v>
      </c>
    </row>
    <row r="34" spans="1:12" s="506" customFormat="1" ht="16.5">
      <c r="A34" s="671" t="s">
        <v>15</v>
      </c>
      <c r="B34" s="671"/>
      <c r="C34" s="671">
        <f>SUM(C12:C33)</f>
        <v>19791</v>
      </c>
      <c r="D34" s="671">
        <f aca="true" t="shared" si="0" ref="D34:L34">SUM(D12:D33)</f>
        <v>1952619</v>
      </c>
      <c r="E34" s="671">
        <f t="shared" si="0"/>
        <v>19791</v>
      </c>
      <c r="F34" s="671">
        <f t="shared" si="0"/>
        <v>1923839</v>
      </c>
      <c r="G34" s="671">
        <f t="shared" si="0"/>
        <v>19791</v>
      </c>
      <c r="H34" s="671">
        <f t="shared" si="0"/>
        <v>1952619</v>
      </c>
      <c r="I34" s="671">
        <f t="shared" si="0"/>
        <v>19791</v>
      </c>
      <c r="J34" s="671">
        <f t="shared" si="0"/>
        <v>1952619</v>
      </c>
      <c r="K34" s="671">
        <f t="shared" si="0"/>
        <v>29016</v>
      </c>
      <c r="L34" s="671">
        <f t="shared" si="0"/>
        <v>23440</v>
      </c>
    </row>
    <row r="35" spans="1:12" ht="12.75">
      <c r="A35" s="73"/>
      <c r="B35" s="73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73"/>
      <c r="B36" s="73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5.75">
      <c r="A38" s="75" t="s">
        <v>11</v>
      </c>
      <c r="B38" s="75"/>
      <c r="C38" s="75"/>
      <c r="D38" s="75"/>
      <c r="E38" s="75"/>
      <c r="F38" s="75"/>
      <c r="G38" s="75"/>
      <c r="H38" s="75"/>
      <c r="I38" s="1177"/>
      <c r="J38" s="1177"/>
      <c r="K38" s="67"/>
      <c r="L38" s="67"/>
    </row>
    <row r="39" spans="1:12" ht="15.7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177" t="s">
        <v>862</v>
      </c>
      <c r="K39" s="1177"/>
      <c r="L39" s="67"/>
    </row>
    <row r="40" spans="1:12" ht="1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177" t="s">
        <v>864</v>
      </c>
      <c r="K40" s="1177"/>
      <c r="L40" s="67"/>
    </row>
    <row r="41" spans="1:12" ht="12.75">
      <c r="A41" s="67"/>
      <c r="B41" s="67"/>
      <c r="C41" s="67"/>
      <c r="D41" s="67"/>
      <c r="E41" s="67"/>
      <c r="F41" s="67"/>
      <c r="I41" s="28"/>
      <c r="J41" s="28"/>
      <c r="K41" s="28"/>
      <c r="L41" s="28"/>
    </row>
  </sheetData>
  <sheetProtection/>
  <mergeCells count="17">
    <mergeCell ref="K1:L1"/>
    <mergeCell ref="I38:J38"/>
    <mergeCell ref="G9:H9"/>
    <mergeCell ref="D9:D10"/>
    <mergeCell ref="E9:F9"/>
    <mergeCell ref="I9:J9"/>
    <mergeCell ref="K9:L9"/>
    <mergeCell ref="K8:L8"/>
    <mergeCell ref="A2:L2"/>
    <mergeCell ref="A3:L3"/>
    <mergeCell ref="J40:K40"/>
    <mergeCell ref="B9:B10"/>
    <mergeCell ref="A9:A10"/>
    <mergeCell ref="C9:C10"/>
    <mergeCell ref="A7:B7"/>
    <mergeCell ref="A5:L5"/>
    <mergeCell ref="J39:K39"/>
  </mergeCells>
  <printOptions horizontalCentered="1"/>
  <pageMargins left="0.55" right="0.47" top="0.53" bottom="0" header="0.22" footer="0.31496062992125984"/>
  <pageSetup fitToHeight="1" fitToWidth="1" horizontalDpi="600" verticalDpi="600" orientation="landscape" paperSize="9" scale="7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G45"/>
  <sheetViews>
    <sheetView view="pageBreakPreview" zoomScaleSheetLayoutView="100" zoomScalePageLayoutView="0" workbookViewId="0" topLeftCell="A13">
      <selection activeCell="D30" sqref="D30"/>
    </sheetView>
  </sheetViews>
  <sheetFormatPr defaultColWidth="8.8515625" defaultRowHeight="12.75"/>
  <cols>
    <col min="1" max="1" width="11.140625" style="67" customWidth="1"/>
    <col min="2" max="2" width="24.421875" style="102" customWidth="1"/>
    <col min="3" max="6" width="30.140625" style="308" customWidth="1"/>
    <col min="7" max="16384" width="8.8515625" style="67" customWidth="1"/>
  </cols>
  <sheetData>
    <row r="3" spans="4:6" ht="25.5" customHeight="1">
      <c r="D3" s="193"/>
      <c r="E3" s="193"/>
      <c r="F3" s="686" t="s">
        <v>94</v>
      </c>
    </row>
    <row r="4" spans="1:6" ht="15" customHeight="1">
      <c r="A4" s="1184" t="s">
        <v>0</v>
      </c>
      <c r="B4" s="1184"/>
      <c r="C4" s="1184"/>
      <c r="D4" s="1184"/>
      <c r="E4" s="1184"/>
      <c r="F4" s="1184"/>
    </row>
    <row r="5" spans="1:6" ht="20.25">
      <c r="A5" s="1185" t="s">
        <v>684</v>
      </c>
      <c r="B5" s="1185"/>
      <c r="C5" s="1185"/>
      <c r="D5" s="1185"/>
      <c r="E5" s="1185"/>
      <c r="F5" s="1185"/>
    </row>
    <row r="6" ht="11.25" customHeight="1"/>
    <row r="7" spans="1:6" ht="16.5">
      <c r="A7" s="1189" t="s">
        <v>428</v>
      </c>
      <c r="B7" s="1189"/>
      <c r="C7" s="1189"/>
      <c r="D7" s="1189"/>
      <c r="E7" s="1189"/>
      <c r="F7" s="1189"/>
    </row>
    <row r="8" spans="1:6" ht="8.25" customHeight="1">
      <c r="A8" s="69"/>
      <c r="B8" s="674"/>
      <c r="C8" s="69"/>
      <c r="D8" s="69"/>
      <c r="E8" s="69"/>
      <c r="F8" s="69"/>
    </row>
    <row r="9" spans="1:2" ht="18" customHeight="1">
      <c r="A9" s="976" t="s">
        <v>861</v>
      </c>
      <c r="B9" s="984"/>
    </row>
    <row r="10" ht="18" customHeight="1" hidden="1">
      <c r="A10" s="70" t="s">
        <v>1</v>
      </c>
    </row>
    <row r="11" spans="1:6" s="677" customFormat="1" ht="30" customHeight="1">
      <c r="A11" s="1193" t="s">
        <v>2</v>
      </c>
      <c r="B11" s="1187" t="s">
        <v>3</v>
      </c>
      <c r="C11" s="1190" t="s">
        <v>424</v>
      </c>
      <c r="D11" s="1191"/>
      <c r="E11" s="1192" t="s">
        <v>427</v>
      </c>
      <c r="F11" s="1192"/>
    </row>
    <row r="12" spans="1:7" s="70" customFormat="1" ht="45.75" customHeight="1">
      <c r="A12" s="1193"/>
      <c r="B12" s="1187"/>
      <c r="C12" s="676" t="s">
        <v>425</v>
      </c>
      <c r="D12" s="676" t="s">
        <v>426</v>
      </c>
      <c r="E12" s="676" t="s">
        <v>425</v>
      </c>
      <c r="F12" s="676" t="s">
        <v>426</v>
      </c>
      <c r="G12" s="678"/>
    </row>
    <row r="13" spans="1:6" s="677" customFormat="1" ht="18.75">
      <c r="A13" s="679">
        <v>1</v>
      </c>
      <c r="B13" s="680">
        <v>2</v>
      </c>
      <c r="C13" s="679">
        <v>3</v>
      </c>
      <c r="D13" s="679">
        <v>4</v>
      </c>
      <c r="E13" s="679">
        <v>5</v>
      </c>
      <c r="F13" s="679">
        <v>6</v>
      </c>
    </row>
    <row r="14" spans="1:6" s="677" customFormat="1" ht="18">
      <c r="A14" s="681">
        <v>1</v>
      </c>
      <c r="B14" s="514" t="s">
        <v>866</v>
      </c>
      <c r="C14" s="682">
        <v>882</v>
      </c>
      <c r="D14" s="681">
        <f>C14</f>
        <v>882</v>
      </c>
      <c r="E14" s="681">
        <v>469</v>
      </c>
      <c r="F14" s="681">
        <f>E14</f>
        <v>469</v>
      </c>
    </row>
    <row r="15" spans="1:6" s="677" customFormat="1" ht="18">
      <c r="A15" s="681">
        <v>2</v>
      </c>
      <c r="B15" s="514" t="s">
        <v>884</v>
      </c>
      <c r="C15" s="682">
        <v>183</v>
      </c>
      <c r="D15" s="681">
        <f aca="true" t="shared" si="0" ref="D15:D35">C15</f>
        <v>183</v>
      </c>
      <c r="E15" s="681">
        <v>120</v>
      </c>
      <c r="F15" s="681">
        <f aca="true" t="shared" si="1" ref="F15:F35">E15</f>
        <v>120</v>
      </c>
    </row>
    <row r="16" spans="1:6" s="677" customFormat="1" ht="18">
      <c r="A16" s="681">
        <v>3</v>
      </c>
      <c r="B16" s="514" t="s">
        <v>867</v>
      </c>
      <c r="C16" s="682">
        <v>399</v>
      </c>
      <c r="D16" s="681">
        <f t="shared" si="0"/>
        <v>399</v>
      </c>
      <c r="E16" s="681">
        <v>291</v>
      </c>
      <c r="F16" s="681">
        <f t="shared" si="1"/>
        <v>291</v>
      </c>
    </row>
    <row r="17" spans="1:6" s="677" customFormat="1" ht="18">
      <c r="A17" s="681">
        <v>4</v>
      </c>
      <c r="B17" s="514" t="s">
        <v>868</v>
      </c>
      <c r="C17" s="682">
        <v>246</v>
      </c>
      <c r="D17" s="681">
        <f t="shared" si="0"/>
        <v>246</v>
      </c>
      <c r="E17" s="681">
        <v>166</v>
      </c>
      <c r="F17" s="681">
        <f t="shared" si="1"/>
        <v>166</v>
      </c>
    </row>
    <row r="18" spans="1:6" s="677" customFormat="1" ht="18">
      <c r="A18" s="681">
        <v>5</v>
      </c>
      <c r="B18" s="514" t="s">
        <v>869</v>
      </c>
      <c r="C18" s="682">
        <v>442</v>
      </c>
      <c r="D18" s="681">
        <f t="shared" si="0"/>
        <v>442</v>
      </c>
      <c r="E18" s="681">
        <v>225</v>
      </c>
      <c r="F18" s="681">
        <f t="shared" si="1"/>
        <v>225</v>
      </c>
    </row>
    <row r="19" spans="1:6" s="677" customFormat="1" ht="18">
      <c r="A19" s="681">
        <v>6</v>
      </c>
      <c r="B19" s="514" t="s">
        <v>870</v>
      </c>
      <c r="C19" s="682">
        <v>476</v>
      </c>
      <c r="D19" s="681">
        <f t="shared" si="0"/>
        <v>476</v>
      </c>
      <c r="E19" s="681">
        <v>236</v>
      </c>
      <c r="F19" s="681">
        <f t="shared" si="1"/>
        <v>236</v>
      </c>
    </row>
    <row r="20" spans="1:6" s="677" customFormat="1" ht="18">
      <c r="A20" s="681">
        <v>7</v>
      </c>
      <c r="B20" s="514" t="s">
        <v>871</v>
      </c>
      <c r="C20" s="682">
        <v>614</v>
      </c>
      <c r="D20" s="681">
        <f t="shared" si="0"/>
        <v>614</v>
      </c>
      <c r="E20" s="681">
        <v>240</v>
      </c>
      <c r="F20" s="681">
        <f t="shared" si="1"/>
        <v>240</v>
      </c>
    </row>
    <row r="21" spans="1:6" s="677" customFormat="1" ht="18">
      <c r="A21" s="681">
        <v>8</v>
      </c>
      <c r="B21" s="514" t="s">
        <v>872</v>
      </c>
      <c r="C21" s="682">
        <v>1112</v>
      </c>
      <c r="D21" s="681">
        <f t="shared" si="0"/>
        <v>1112</v>
      </c>
      <c r="E21" s="681">
        <v>464</v>
      </c>
      <c r="F21" s="681">
        <f t="shared" si="1"/>
        <v>464</v>
      </c>
    </row>
    <row r="22" spans="1:6" s="677" customFormat="1" ht="18">
      <c r="A22" s="681">
        <v>9</v>
      </c>
      <c r="B22" s="514" t="s">
        <v>873</v>
      </c>
      <c r="C22" s="682">
        <v>382</v>
      </c>
      <c r="D22" s="681">
        <f t="shared" si="0"/>
        <v>382</v>
      </c>
      <c r="E22" s="681">
        <v>166</v>
      </c>
      <c r="F22" s="681">
        <f t="shared" si="1"/>
        <v>166</v>
      </c>
    </row>
    <row r="23" spans="1:6" s="677" customFormat="1" ht="18">
      <c r="A23" s="681">
        <v>10</v>
      </c>
      <c r="B23" s="514" t="s">
        <v>874</v>
      </c>
      <c r="C23" s="682">
        <v>1234</v>
      </c>
      <c r="D23" s="681">
        <f t="shared" si="0"/>
        <v>1234</v>
      </c>
      <c r="E23" s="681">
        <v>528</v>
      </c>
      <c r="F23" s="681">
        <f t="shared" si="1"/>
        <v>528</v>
      </c>
    </row>
    <row r="24" spans="1:6" s="677" customFormat="1" ht="18">
      <c r="A24" s="681">
        <v>11</v>
      </c>
      <c r="B24" s="514" t="s">
        <v>875</v>
      </c>
      <c r="C24" s="682">
        <v>981</v>
      </c>
      <c r="D24" s="681">
        <f t="shared" si="0"/>
        <v>981</v>
      </c>
      <c r="E24" s="681">
        <v>491</v>
      </c>
      <c r="F24" s="681">
        <f t="shared" si="1"/>
        <v>491</v>
      </c>
    </row>
    <row r="25" spans="1:6" s="677" customFormat="1" ht="18">
      <c r="A25" s="681">
        <v>12</v>
      </c>
      <c r="B25" s="514" t="s">
        <v>876</v>
      </c>
      <c r="C25" s="682">
        <v>535</v>
      </c>
      <c r="D25" s="681">
        <f t="shared" si="0"/>
        <v>535</v>
      </c>
      <c r="E25" s="681">
        <v>274</v>
      </c>
      <c r="F25" s="681">
        <f t="shared" si="1"/>
        <v>274</v>
      </c>
    </row>
    <row r="26" spans="1:6" s="677" customFormat="1" ht="18">
      <c r="A26" s="681">
        <v>13</v>
      </c>
      <c r="B26" s="514" t="s">
        <v>877</v>
      </c>
      <c r="C26" s="682">
        <v>1030</v>
      </c>
      <c r="D26" s="681">
        <f t="shared" si="0"/>
        <v>1030</v>
      </c>
      <c r="E26" s="681">
        <v>587</v>
      </c>
      <c r="F26" s="681">
        <f t="shared" si="1"/>
        <v>587</v>
      </c>
    </row>
    <row r="27" spans="1:6" s="677" customFormat="1" ht="18">
      <c r="A27" s="681">
        <v>14</v>
      </c>
      <c r="B27" s="514" t="s">
        <v>878</v>
      </c>
      <c r="C27" s="682">
        <v>295</v>
      </c>
      <c r="D27" s="681">
        <f t="shared" si="0"/>
        <v>295</v>
      </c>
      <c r="E27" s="681">
        <v>201</v>
      </c>
      <c r="F27" s="681">
        <f t="shared" si="1"/>
        <v>201</v>
      </c>
    </row>
    <row r="28" spans="1:6" s="677" customFormat="1" ht="18">
      <c r="A28" s="681">
        <v>15</v>
      </c>
      <c r="B28" s="514" t="s">
        <v>879</v>
      </c>
      <c r="C28" s="682">
        <v>360</v>
      </c>
      <c r="D28" s="681">
        <f t="shared" si="0"/>
        <v>360</v>
      </c>
      <c r="E28" s="681">
        <v>255</v>
      </c>
      <c r="F28" s="681">
        <f t="shared" si="1"/>
        <v>255</v>
      </c>
    </row>
    <row r="29" spans="1:6" s="677" customFormat="1" ht="18">
      <c r="A29" s="681">
        <v>16</v>
      </c>
      <c r="B29" s="514" t="s">
        <v>885</v>
      </c>
      <c r="C29" s="682">
        <v>326</v>
      </c>
      <c r="D29" s="681">
        <f t="shared" si="0"/>
        <v>326</v>
      </c>
      <c r="E29" s="681">
        <v>229</v>
      </c>
      <c r="F29" s="681">
        <f t="shared" si="1"/>
        <v>229</v>
      </c>
    </row>
    <row r="30" spans="1:6" s="677" customFormat="1" ht="18">
      <c r="A30" s="681">
        <v>17</v>
      </c>
      <c r="B30" s="514" t="s">
        <v>880</v>
      </c>
      <c r="C30" s="682">
        <v>423</v>
      </c>
      <c r="D30" s="681">
        <f t="shared" si="0"/>
        <v>423</v>
      </c>
      <c r="E30" s="681">
        <v>230</v>
      </c>
      <c r="F30" s="681">
        <f t="shared" si="1"/>
        <v>230</v>
      </c>
    </row>
    <row r="31" spans="1:6" s="677" customFormat="1" ht="18">
      <c r="A31" s="681">
        <v>18</v>
      </c>
      <c r="B31" s="514" t="s">
        <v>881</v>
      </c>
      <c r="C31" s="682">
        <v>940</v>
      </c>
      <c r="D31" s="681">
        <f t="shared" si="0"/>
        <v>940</v>
      </c>
      <c r="E31" s="681">
        <v>404</v>
      </c>
      <c r="F31" s="681">
        <f t="shared" si="1"/>
        <v>404</v>
      </c>
    </row>
    <row r="32" spans="1:6" s="677" customFormat="1" ht="18">
      <c r="A32" s="681">
        <v>19</v>
      </c>
      <c r="B32" s="514" t="s">
        <v>886</v>
      </c>
      <c r="C32" s="682">
        <v>555</v>
      </c>
      <c r="D32" s="681">
        <f t="shared" si="0"/>
        <v>555</v>
      </c>
      <c r="E32" s="681">
        <v>289</v>
      </c>
      <c r="F32" s="681">
        <f t="shared" si="1"/>
        <v>289</v>
      </c>
    </row>
    <row r="33" spans="1:6" s="677" customFormat="1" ht="18">
      <c r="A33" s="681">
        <v>20</v>
      </c>
      <c r="B33" s="514" t="s">
        <v>882</v>
      </c>
      <c r="C33" s="682">
        <v>669</v>
      </c>
      <c r="D33" s="681">
        <f t="shared" si="0"/>
        <v>669</v>
      </c>
      <c r="E33" s="681">
        <v>386</v>
      </c>
      <c r="F33" s="681">
        <f t="shared" si="1"/>
        <v>386</v>
      </c>
    </row>
    <row r="34" spans="1:6" s="677" customFormat="1" ht="18">
      <c r="A34" s="681">
        <v>21</v>
      </c>
      <c r="B34" s="514" t="s">
        <v>887</v>
      </c>
      <c r="C34" s="682">
        <v>443</v>
      </c>
      <c r="D34" s="681">
        <f t="shared" si="0"/>
        <v>443</v>
      </c>
      <c r="E34" s="681">
        <v>223</v>
      </c>
      <c r="F34" s="681">
        <f t="shared" si="1"/>
        <v>223</v>
      </c>
    </row>
    <row r="35" spans="1:6" s="677" customFormat="1" ht="18">
      <c r="A35" s="681">
        <v>22</v>
      </c>
      <c r="B35" s="514" t="s">
        <v>883</v>
      </c>
      <c r="C35" s="682">
        <v>511</v>
      </c>
      <c r="D35" s="681">
        <f t="shared" si="0"/>
        <v>511</v>
      </c>
      <c r="E35" s="681">
        <v>279</v>
      </c>
      <c r="F35" s="681">
        <f t="shared" si="1"/>
        <v>279</v>
      </c>
    </row>
    <row r="36" spans="1:6" s="677" customFormat="1" ht="18">
      <c r="A36" s="683" t="s">
        <v>15</v>
      </c>
      <c r="B36" s="684"/>
      <c r="C36" s="682">
        <f>SUM(C14:C35)</f>
        <v>13038</v>
      </c>
      <c r="D36" s="682">
        <f>SUM(D14:D35)</f>
        <v>13038</v>
      </c>
      <c r="E36" s="682">
        <f>SUM(E14:E35)</f>
        <v>6753</v>
      </c>
      <c r="F36" s="682">
        <f>SUM(F14:F35)</f>
        <v>6753</v>
      </c>
    </row>
    <row r="37" spans="1:6" s="677" customFormat="1" ht="18">
      <c r="A37" s="691"/>
      <c r="B37" s="692"/>
      <c r="C37" s="693"/>
      <c r="D37" s="693"/>
      <c r="E37" s="693"/>
      <c r="F37" s="693"/>
    </row>
    <row r="38" spans="1:6" ht="12.75">
      <c r="A38" s="74"/>
      <c r="B38" s="675"/>
      <c r="C38" s="685"/>
      <c r="D38" s="685"/>
      <c r="E38" s="685"/>
      <c r="F38" s="685"/>
    </row>
    <row r="39" spans="1:6" ht="12.75">
      <c r="A39" s="74"/>
      <c r="B39" s="675"/>
      <c r="C39" s="685"/>
      <c r="D39" s="685"/>
      <c r="E39" s="685"/>
      <c r="F39" s="685"/>
    </row>
    <row r="40" ht="12.75">
      <c r="C40" s="308" t="s">
        <v>10</v>
      </c>
    </row>
    <row r="41" spans="1:6" s="677" customFormat="1" ht="15.75" customHeight="1">
      <c r="A41" s="70" t="s">
        <v>11</v>
      </c>
      <c r="B41" s="687"/>
      <c r="C41" s="309"/>
      <c r="D41" s="309"/>
      <c r="E41" s="1186" t="s">
        <v>862</v>
      </c>
      <c r="F41" s="1186"/>
    </row>
    <row r="42" spans="1:6" s="677" customFormat="1" ht="15" customHeight="1">
      <c r="A42" s="688"/>
      <c r="B42" s="689"/>
      <c r="C42" s="690"/>
      <c r="D42" s="690"/>
      <c r="E42" s="1186" t="s">
        <v>864</v>
      </c>
      <c r="F42" s="1186"/>
    </row>
    <row r="43" spans="1:6" ht="15.75">
      <c r="A43" s="103"/>
      <c r="B43" s="343"/>
      <c r="C43" s="307"/>
      <c r="D43" s="307"/>
      <c r="E43" s="307"/>
      <c r="F43" s="307"/>
    </row>
    <row r="45" spans="1:6" ht="12.75">
      <c r="A45" s="1188"/>
      <c r="B45" s="1188"/>
      <c r="C45" s="1188"/>
      <c r="D45" s="1188"/>
      <c r="E45" s="1188"/>
      <c r="F45" s="1188"/>
    </row>
  </sheetData>
  <sheetProtection/>
  <mergeCells count="11">
    <mergeCell ref="E41:F41"/>
    <mergeCell ref="A4:F4"/>
    <mergeCell ref="A5:F5"/>
    <mergeCell ref="E42:F42"/>
    <mergeCell ref="B11:B12"/>
    <mergeCell ref="A9:B9"/>
    <mergeCell ref="A45:F45"/>
    <mergeCell ref="A7:F7"/>
    <mergeCell ref="C11:D11"/>
    <mergeCell ref="E11:F11"/>
    <mergeCell ref="A11:A1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6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M51"/>
  <sheetViews>
    <sheetView view="pageBreakPreview" zoomScaleNormal="85" zoomScaleSheetLayoutView="100" zoomScalePageLayoutView="0" workbookViewId="0" topLeftCell="A22">
      <selection activeCell="D39" sqref="D39"/>
    </sheetView>
  </sheetViews>
  <sheetFormatPr defaultColWidth="9.140625" defaultRowHeight="12.75"/>
  <cols>
    <col min="2" max="2" width="22.57421875" style="80" bestFit="1" customWidth="1"/>
    <col min="3" max="9" width="22.140625" style="0" customWidth="1"/>
    <col min="10" max="10" width="19.28125" style="0" customWidth="1"/>
  </cols>
  <sheetData>
    <row r="3" spans="1:13" ht="20.25">
      <c r="A3" s="67"/>
      <c r="B3" s="102"/>
      <c r="C3" s="67"/>
      <c r="D3" s="1196"/>
      <c r="E3" s="1196"/>
      <c r="F3" s="33"/>
      <c r="G3" s="876" t="s">
        <v>430</v>
      </c>
      <c r="H3" s="876"/>
      <c r="I3" s="876"/>
      <c r="J3" s="876"/>
      <c r="K3" s="77"/>
      <c r="L3" s="67"/>
      <c r="M3" s="67"/>
    </row>
    <row r="4" spans="1:13" ht="15.75">
      <c r="A4" s="1184" t="s">
        <v>0</v>
      </c>
      <c r="B4" s="1184"/>
      <c r="C4" s="1184"/>
      <c r="D4" s="1184"/>
      <c r="E4" s="1184"/>
      <c r="F4" s="1184"/>
      <c r="G4" s="1184"/>
      <c r="H4" s="1184"/>
      <c r="I4" s="1184"/>
      <c r="J4" s="1184"/>
      <c r="K4" s="67"/>
      <c r="L4" s="67"/>
      <c r="M4" s="67"/>
    </row>
    <row r="5" spans="1:13" ht="23.25">
      <c r="A5" s="945" t="s">
        <v>684</v>
      </c>
      <c r="B5" s="945"/>
      <c r="C5" s="945"/>
      <c r="D5" s="945"/>
      <c r="E5" s="945"/>
      <c r="F5" s="945"/>
      <c r="G5" s="945"/>
      <c r="H5" s="945"/>
      <c r="I5" s="945"/>
      <c r="J5" s="945"/>
      <c r="K5" s="67"/>
      <c r="L5" s="67"/>
      <c r="M5" s="67"/>
    </row>
    <row r="6" spans="1:13" ht="15.75">
      <c r="A6" s="1197" t="s">
        <v>429</v>
      </c>
      <c r="B6" s="1197"/>
      <c r="C6" s="1197"/>
      <c r="D6" s="1197"/>
      <c r="E6" s="1197"/>
      <c r="F6" s="1197"/>
      <c r="G6" s="1197"/>
      <c r="H6" s="1197"/>
      <c r="I6" s="1197"/>
      <c r="J6" s="1197"/>
      <c r="K6" s="67"/>
      <c r="L6" s="67"/>
      <c r="M6" s="67"/>
    </row>
    <row r="7" spans="1:13" ht="15.75">
      <c r="A7" s="976" t="s">
        <v>861</v>
      </c>
      <c r="B7" s="976"/>
      <c r="C7" s="69"/>
      <c r="D7" s="69"/>
      <c r="E7" s="69"/>
      <c r="F7" s="69"/>
      <c r="G7" s="69"/>
      <c r="H7" s="69"/>
      <c r="I7" s="69"/>
      <c r="J7" s="69"/>
      <c r="K7" s="67"/>
      <c r="L7" s="67"/>
      <c r="M7" s="67"/>
    </row>
    <row r="8" spans="1:13" ht="12.75">
      <c r="A8" s="67"/>
      <c r="B8" s="102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ht="18">
      <c r="A9" s="70"/>
      <c r="B9" s="10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s="457" customFormat="1" ht="21.75" customHeight="1">
      <c r="A10" s="1199" t="s">
        <v>2</v>
      </c>
      <c r="B10" s="1201" t="s">
        <v>3</v>
      </c>
      <c r="C10" s="1190" t="s">
        <v>133</v>
      </c>
      <c r="D10" s="1191"/>
      <c r="E10" s="1191"/>
      <c r="F10" s="1191"/>
      <c r="G10" s="1191"/>
      <c r="H10" s="1191"/>
      <c r="I10" s="1191"/>
      <c r="J10" s="1203"/>
      <c r="K10" s="677"/>
      <c r="L10" s="677"/>
      <c r="M10" s="677"/>
    </row>
    <row r="11" spans="1:13" s="457" customFormat="1" ht="39.75" customHeight="1">
      <c r="A11" s="1200"/>
      <c r="B11" s="1202"/>
      <c r="C11" s="676" t="s">
        <v>190</v>
      </c>
      <c r="D11" s="676" t="s">
        <v>113</v>
      </c>
      <c r="E11" s="676" t="s">
        <v>369</v>
      </c>
      <c r="F11" s="694" t="s">
        <v>159</v>
      </c>
      <c r="G11" s="694" t="s">
        <v>114</v>
      </c>
      <c r="H11" s="695" t="s">
        <v>189</v>
      </c>
      <c r="I11" s="695" t="s">
        <v>843</v>
      </c>
      <c r="J11" s="696" t="s">
        <v>15</v>
      </c>
      <c r="K11" s="70"/>
      <c r="L11" s="70"/>
      <c r="M11" s="70"/>
    </row>
    <row r="12" spans="1:13" s="474" customFormat="1" ht="18.75">
      <c r="A12" s="697">
        <v>1</v>
      </c>
      <c r="B12" s="698">
        <v>2</v>
      </c>
      <c r="C12" s="697">
        <v>3</v>
      </c>
      <c r="D12" s="697">
        <v>4</v>
      </c>
      <c r="E12" s="697">
        <v>5</v>
      </c>
      <c r="F12" s="697">
        <v>6</v>
      </c>
      <c r="G12" s="697">
        <v>7</v>
      </c>
      <c r="H12" s="699">
        <v>8</v>
      </c>
      <c r="I12" s="699">
        <v>9</v>
      </c>
      <c r="J12" s="700">
        <v>10</v>
      </c>
      <c r="K12" s="70"/>
      <c r="L12" s="70"/>
      <c r="M12" s="70"/>
    </row>
    <row r="13" spans="1:13" s="457" customFormat="1" ht="18">
      <c r="A13" s="681">
        <v>1</v>
      </c>
      <c r="B13" s="514" t="s">
        <v>866</v>
      </c>
      <c r="C13" s="681">
        <v>0</v>
      </c>
      <c r="D13" s="681">
        <v>0</v>
      </c>
      <c r="E13" s="681">
        <v>1141</v>
      </c>
      <c r="F13" s="681">
        <v>0</v>
      </c>
      <c r="G13" s="681">
        <v>210</v>
      </c>
      <c r="H13" s="701">
        <v>0</v>
      </c>
      <c r="I13" s="701">
        <v>0</v>
      </c>
      <c r="J13" s="702">
        <f>SUM(C13:I13)</f>
        <v>1351</v>
      </c>
      <c r="K13" s="677"/>
      <c r="L13" s="677"/>
      <c r="M13" s="677"/>
    </row>
    <row r="14" spans="1:13" s="457" customFormat="1" ht="18">
      <c r="A14" s="681">
        <v>2</v>
      </c>
      <c r="B14" s="514" t="s">
        <v>884</v>
      </c>
      <c r="C14" s="681">
        <v>0</v>
      </c>
      <c r="D14" s="681">
        <v>0</v>
      </c>
      <c r="E14" s="681">
        <v>303</v>
      </c>
      <c r="F14" s="681">
        <v>0</v>
      </c>
      <c r="G14" s="681">
        <v>0</v>
      </c>
      <c r="H14" s="701">
        <v>0</v>
      </c>
      <c r="I14" s="701">
        <v>0</v>
      </c>
      <c r="J14" s="702">
        <f aca="true" t="shared" si="0" ref="J14:J34">SUM(C14:I14)</f>
        <v>303</v>
      </c>
      <c r="K14" s="677"/>
      <c r="L14" s="677"/>
      <c r="M14" s="677"/>
    </row>
    <row r="15" spans="1:13" s="457" customFormat="1" ht="18">
      <c r="A15" s="681">
        <v>3</v>
      </c>
      <c r="B15" s="514" t="s">
        <v>867</v>
      </c>
      <c r="C15" s="681">
        <v>0</v>
      </c>
      <c r="D15" s="681">
        <v>0</v>
      </c>
      <c r="E15" s="681">
        <v>640</v>
      </c>
      <c r="F15" s="681">
        <v>0</v>
      </c>
      <c r="G15" s="681">
        <v>50</v>
      </c>
      <c r="H15" s="701">
        <v>0</v>
      </c>
      <c r="I15" s="701">
        <v>0</v>
      </c>
      <c r="J15" s="702">
        <f t="shared" si="0"/>
        <v>690</v>
      </c>
      <c r="K15" s="677"/>
      <c r="L15" s="677"/>
      <c r="M15" s="677"/>
    </row>
    <row r="16" spans="1:13" s="457" customFormat="1" ht="18">
      <c r="A16" s="681">
        <v>4</v>
      </c>
      <c r="B16" s="514" t="s">
        <v>868</v>
      </c>
      <c r="C16" s="681">
        <v>0</v>
      </c>
      <c r="D16" s="681">
        <v>0</v>
      </c>
      <c r="E16" s="681">
        <v>412</v>
      </c>
      <c r="F16" s="681">
        <v>0</v>
      </c>
      <c r="G16" s="681">
        <v>0</v>
      </c>
      <c r="H16" s="701">
        <v>0</v>
      </c>
      <c r="I16" s="701">
        <v>0</v>
      </c>
      <c r="J16" s="702">
        <f t="shared" si="0"/>
        <v>412</v>
      </c>
      <c r="K16" s="677"/>
      <c r="L16" s="677"/>
      <c r="M16" s="677"/>
    </row>
    <row r="17" spans="1:13" s="457" customFormat="1" ht="18">
      <c r="A17" s="681">
        <v>5</v>
      </c>
      <c r="B17" s="514" t="s">
        <v>869</v>
      </c>
      <c r="C17" s="681">
        <v>0</v>
      </c>
      <c r="D17" s="681">
        <v>0</v>
      </c>
      <c r="E17" s="681">
        <v>667</v>
      </c>
      <c r="F17" s="681">
        <v>0</v>
      </c>
      <c r="G17" s="681">
        <v>0</v>
      </c>
      <c r="H17" s="701">
        <v>0</v>
      </c>
      <c r="I17" s="701">
        <v>0</v>
      </c>
      <c r="J17" s="702">
        <f t="shared" si="0"/>
        <v>667</v>
      </c>
      <c r="K17" s="677"/>
      <c r="L17" s="677"/>
      <c r="M17" s="677"/>
    </row>
    <row r="18" spans="1:13" s="457" customFormat="1" ht="18">
      <c r="A18" s="681">
        <v>6</v>
      </c>
      <c r="B18" s="514" t="s">
        <v>870</v>
      </c>
      <c r="C18" s="681">
        <v>0</v>
      </c>
      <c r="D18" s="681">
        <v>0</v>
      </c>
      <c r="E18" s="681">
        <v>712</v>
      </c>
      <c r="F18" s="681">
        <v>0</v>
      </c>
      <c r="G18" s="681">
        <v>0</v>
      </c>
      <c r="H18" s="701">
        <v>0</v>
      </c>
      <c r="I18" s="701">
        <v>0</v>
      </c>
      <c r="J18" s="702">
        <f t="shared" si="0"/>
        <v>712</v>
      </c>
      <c r="K18" s="677"/>
      <c r="L18" s="677"/>
      <c r="M18" s="677"/>
    </row>
    <row r="19" spans="1:13" s="457" customFormat="1" ht="18">
      <c r="A19" s="681">
        <v>7</v>
      </c>
      <c r="B19" s="514" t="s">
        <v>871</v>
      </c>
      <c r="C19" s="681">
        <v>0</v>
      </c>
      <c r="D19" s="681">
        <v>0</v>
      </c>
      <c r="E19" s="681">
        <v>854</v>
      </c>
      <c r="F19" s="681">
        <v>0</v>
      </c>
      <c r="G19" s="681">
        <v>0</v>
      </c>
      <c r="H19" s="701">
        <v>0</v>
      </c>
      <c r="I19" s="701">
        <v>0</v>
      </c>
      <c r="J19" s="702">
        <f t="shared" si="0"/>
        <v>854</v>
      </c>
      <c r="K19" s="677"/>
      <c r="L19" s="677"/>
      <c r="M19" s="677"/>
    </row>
    <row r="20" spans="1:13" s="457" customFormat="1" ht="18">
      <c r="A20" s="681">
        <v>8</v>
      </c>
      <c r="B20" s="514" t="s">
        <v>872</v>
      </c>
      <c r="C20" s="681">
        <v>0</v>
      </c>
      <c r="D20" s="681">
        <v>0</v>
      </c>
      <c r="E20" s="681">
        <v>1576</v>
      </c>
      <c r="F20" s="681">
        <v>0</v>
      </c>
      <c r="G20" s="681">
        <v>0</v>
      </c>
      <c r="H20" s="701">
        <v>0</v>
      </c>
      <c r="I20" s="701">
        <v>0</v>
      </c>
      <c r="J20" s="702">
        <f t="shared" si="0"/>
        <v>1576</v>
      </c>
      <c r="K20" s="677"/>
      <c r="L20" s="677"/>
      <c r="M20" s="677"/>
    </row>
    <row r="21" spans="1:13" s="457" customFormat="1" ht="18">
      <c r="A21" s="681">
        <v>9</v>
      </c>
      <c r="B21" s="514" t="s">
        <v>873</v>
      </c>
      <c r="C21" s="681">
        <v>0</v>
      </c>
      <c r="D21" s="681">
        <v>0</v>
      </c>
      <c r="E21" s="681">
        <v>548</v>
      </c>
      <c r="F21" s="681">
        <v>0</v>
      </c>
      <c r="G21" s="681">
        <v>0</v>
      </c>
      <c r="H21" s="701">
        <v>0</v>
      </c>
      <c r="I21" s="701">
        <v>0</v>
      </c>
      <c r="J21" s="702">
        <f t="shared" si="0"/>
        <v>548</v>
      </c>
      <c r="K21" s="677"/>
      <c r="L21" s="677"/>
      <c r="M21" s="677"/>
    </row>
    <row r="22" spans="1:13" s="457" customFormat="1" ht="18">
      <c r="A22" s="681">
        <v>10</v>
      </c>
      <c r="B22" s="514" t="s">
        <v>874</v>
      </c>
      <c r="C22" s="681">
        <v>0</v>
      </c>
      <c r="D22" s="681">
        <v>0</v>
      </c>
      <c r="E22" s="681">
        <v>1762</v>
      </c>
      <c r="F22" s="681">
        <v>0</v>
      </c>
      <c r="G22" s="681">
        <v>0</v>
      </c>
      <c r="H22" s="701">
        <v>0</v>
      </c>
      <c r="I22" s="701">
        <v>0</v>
      </c>
      <c r="J22" s="702">
        <f t="shared" si="0"/>
        <v>1762</v>
      </c>
      <c r="K22" s="677"/>
      <c r="L22" s="677"/>
      <c r="M22" s="677"/>
    </row>
    <row r="23" spans="1:13" s="457" customFormat="1" ht="18">
      <c r="A23" s="681">
        <v>11</v>
      </c>
      <c r="B23" s="514" t="s">
        <v>875</v>
      </c>
      <c r="C23" s="681">
        <v>0</v>
      </c>
      <c r="D23" s="681">
        <v>0</v>
      </c>
      <c r="E23" s="681">
        <v>1472</v>
      </c>
      <c r="F23" s="681">
        <v>0</v>
      </c>
      <c r="G23" s="681">
        <v>0</v>
      </c>
      <c r="H23" s="701">
        <v>0</v>
      </c>
      <c r="I23" s="681">
        <v>0</v>
      </c>
      <c r="J23" s="702">
        <f t="shared" si="0"/>
        <v>1472</v>
      </c>
      <c r="K23" s="677"/>
      <c r="L23" s="677"/>
      <c r="M23" s="677"/>
    </row>
    <row r="24" spans="1:13" s="457" customFormat="1" ht="18">
      <c r="A24" s="681">
        <v>12</v>
      </c>
      <c r="B24" s="514" t="s">
        <v>876</v>
      </c>
      <c r="C24" s="681">
        <v>0</v>
      </c>
      <c r="D24" s="681">
        <v>0</v>
      </c>
      <c r="E24" s="681">
        <v>809</v>
      </c>
      <c r="F24" s="681">
        <v>0</v>
      </c>
      <c r="G24" s="681">
        <v>0</v>
      </c>
      <c r="H24" s="701">
        <v>0</v>
      </c>
      <c r="I24" s="681">
        <v>0</v>
      </c>
      <c r="J24" s="702">
        <f t="shared" si="0"/>
        <v>809</v>
      </c>
      <c r="K24" s="677"/>
      <c r="L24" s="677"/>
      <c r="M24" s="677"/>
    </row>
    <row r="25" spans="1:13" s="457" customFormat="1" ht="18">
      <c r="A25" s="681">
        <v>13</v>
      </c>
      <c r="B25" s="514" t="s">
        <v>877</v>
      </c>
      <c r="C25" s="681">
        <v>0</v>
      </c>
      <c r="D25" s="681">
        <v>0</v>
      </c>
      <c r="E25" s="681">
        <v>1617</v>
      </c>
      <c r="F25" s="681">
        <v>0</v>
      </c>
      <c r="G25" s="681">
        <v>0</v>
      </c>
      <c r="H25" s="701">
        <v>0</v>
      </c>
      <c r="I25" s="681">
        <v>0</v>
      </c>
      <c r="J25" s="702">
        <f t="shared" si="0"/>
        <v>1617</v>
      </c>
      <c r="K25" s="677"/>
      <c r="L25" s="677"/>
      <c r="M25" s="677"/>
    </row>
    <row r="26" spans="1:13" s="457" customFormat="1" ht="18">
      <c r="A26" s="681">
        <v>14</v>
      </c>
      <c r="B26" s="514" t="s">
        <v>878</v>
      </c>
      <c r="C26" s="681">
        <v>0</v>
      </c>
      <c r="D26" s="681">
        <v>0</v>
      </c>
      <c r="E26" s="681">
        <v>496</v>
      </c>
      <c r="F26" s="681">
        <v>0</v>
      </c>
      <c r="G26" s="681">
        <v>0</v>
      </c>
      <c r="H26" s="701">
        <v>0</v>
      </c>
      <c r="I26" s="681">
        <v>0</v>
      </c>
      <c r="J26" s="702">
        <f t="shared" si="0"/>
        <v>496</v>
      </c>
      <c r="K26" s="677"/>
      <c r="L26" s="677"/>
      <c r="M26" s="677"/>
    </row>
    <row r="27" spans="1:13" s="457" customFormat="1" ht="18">
      <c r="A27" s="681">
        <v>15</v>
      </c>
      <c r="B27" s="514" t="s">
        <v>879</v>
      </c>
      <c r="C27" s="681">
        <v>0</v>
      </c>
      <c r="D27" s="681">
        <v>0</v>
      </c>
      <c r="E27" s="681">
        <v>562</v>
      </c>
      <c r="F27" s="681">
        <v>0</v>
      </c>
      <c r="G27" s="681">
        <v>53</v>
      </c>
      <c r="H27" s="701">
        <v>0</v>
      </c>
      <c r="I27" s="681">
        <v>0</v>
      </c>
      <c r="J27" s="702">
        <f t="shared" si="0"/>
        <v>615</v>
      </c>
      <c r="K27" s="677"/>
      <c r="L27" s="677"/>
      <c r="M27" s="677"/>
    </row>
    <row r="28" spans="1:13" s="457" customFormat="1" ht="18">
      <c r="A28" s="681">
        <v>16</v>
      </c>
      <c r="B28" s="514" t="s">
        <v>885</v>
      </c>
      <c r="C28" s="681">
        <v>0</v>
      </c>
      <c r="D28" s="681">
        <v>0</v>
      </c>
      <c r="E28" s="681">
        <v>555</v>
      </c>
      <c r="F28" s="681">
        <v>0</v>
      </c>
      <c r="G28" s="681">
        <v>0</v>
      </c>
      <c r="H28" s="681">
        <v>0</v>
      </c>
      <c r="I28" s="681">
        <v>0</v>
      </c>
      <c r="J28" s="702">
        <f t="shared" si="0"/>
        <v>555</v>
      </c>
      <c r="K28" s="677"/>
      <c r="L28" s="677"/>
      <c r="M28" s="677"/>
    </row>
    <row r="29" spans="1:13" s="457" customFormat="1" ht="18">
      <c r="A29" s="681">
        <v>17</v>
      </c>
      <c r="B29" s="514" t="s">
        <v>880</v>
      </c>
      <c r="C29" s="681">
        <v>0</v>
      </c>
      <c r="D29" s="681">
        <v>0</v>
      </c>
      <c r="E29" s="681">
        <v>596</v>
      </c>
      <c r="F29" s="681">
        <v>0</v>
      </c>
      <c r="G29" s="681">
        <v>57</v>
      </c>
      <c r="H29" s="681">
        <v>0</v>
      </c>
      <c r="I29" s="681">
        <v>0</v>
      </c>
      <c r="J29" s="702">
        <f t="shared" si="0"/>
        <v>653</v>
      </c>
      <c r="K29" s="677"/>
      <c r="L29" s="677"/>
      <c r="M29" s="677"/>
    </row>
    <row r="30" spans="1:13" s="457" customFormat="1" ht="18">
      <c r="A30" s="681">
        <v>18</v>
      </c>
      <c r="B30" s="514" t="s">
        <v>881</v>
      </c>
      <c r="C30" s="681">
        <v>0</v>
      </c>
      <c r="D30" s="681">
        <v>0</v>
      </c>
      <c r="E30" s="681">
        <v>1251</v>
      </c>
      <c r="F30" s="681">
        <v>0</v>
      </c>
      <c r="G30" s="681">
        <v>93</v>
      </c>
      <c r="H30" s="701">
        <v>0</v>
      </c>
      <c r="I30" s="681">
        <v>0</v>
      </c>
      <c r="J30" s="702">
        <f t="shared" si="0"/>
        <v>1344</v>
      </c>
      <c r="K30" s="677"/>
      <c r="L30" s="677"/>
      <c r="M30" s="677"/>
    </row>
    <row r="31" spans="1:13" s="457" customFormat="1" ht="18">
      <c r="A31" s="681">
        <v>19</v>
      </c>
      <c r="B31" s="514" t="s">
        <v>886</v>
      </c>
      <c r="C31" s="681">
        <v>0</v>
      </c>
      <c r="D31" s="681">
        <v>0</v>
      </c>
      <c r="E31" s="681">
        <v>844</v>
      </c>
      <c r="F31" s="681">
        <v>0</v>
      </c>
      <c r="G31" s="681">
        <v>0</v>
      </c>
      <c r="H31" s="681">
        <v>0</v>
      </c>
      <c r="I31" s="681">
        <v>0</v>
      </c>
      <c r="J31" s="702">
        <f t="shared" si="0"/>
        <v>844</v>
      </c>
      <c r="K31" s="677"/>
      <c r="L31" s="677"/>
      <c r="M31" s="677"/>
    </row>
    <row r="32" spans="1:13" s="457" customFormat="1" ht="18">
      <c r="A32" s="681">
        <v>20</v>
      </c>
      <c r="B32" s="514" t="s">
        <v>882</v>
      </c>
      <c r="C32" s="681">
        <v>0</v>
      </c>
      <c r="D32" s="681">
        <v>0</v>
      </c>
      <c r="E32" s="681">
        <v>1055</v>
      </c>
      <c r="F32" s="681">
        <v>0</v>
      </c>
      <c r="G32" s="681">
        <v>0</v>
      </c>
      <c r="H32" s="681">
        <v>0</v>
      </c>
      <c r="I32" s="681">
        <v>0</v>
      </c>
      <c r="J32" s="702">
        <f t="shared" si="0"/>
        <v>1055</v>
      </c>
      <c r="K32" s="677"/>
      <c r="L32" s="677"/>
      <c r="M32" s="677"/>
    </row>
    <row r="33" spans="1:13" s="457" customFormat="1" ht="18">
      <c r="A33" s="681">
        <v>21</v>
      </c>
      <c r="B33" s="514" t="s">
        <v>887</v>
      </c>
      <c r="C33" s="681">
        <v>0</v>
      </c>
      <c r="D33" s="681">
        <v>0</v>
      </c>
      <c r="E33" s="681">
        <v>599</v>
      </c>
      <c r="F33" s="681">
        <v>0</v>
      </c>
      <c r="G33" s="681">
        <v>67</v>
      </c>
      <c r="H33" s="681">
        <v>0</v>
      </c>
      <c r="I33" s="681">
        <v>0</v>
      </c>
      <c r="J33" s="702">
        <f t="shared" si="0"/>
        <v>666</v>
      </c>
      <c r="K33" s="677"/>
      <c r="L33" s="677"/>
      <c r="M33" s="677"/>
    </row>
    <row r="34" spans="1:13" s="457" customFormat="1" ht="18">
      <c r="A34" s="681">
        <v>22</v>
      </c>
      <c r="B34" s="514" t="s">
        <v>883</v>
      </c>
      <c r="C34" s="681">
        <v>0</v>
      </c>
      <c r="D34" s="681">
        <v>0</v>
      </c>
      <c r="E34" s="681">
        <v>790</v>
      </c>
      <c r="F34" s="681">
        <v>0</v>
      </c>
      <c r="G34" s="681">
        <v>0</v>
      </c>
      <c r="H34" s="681">
        <v>0</v>
      </c>
      <c r="I34" s="681">
        <v>0</v>
      </c>
      <c r="J34" s="702">
        <f t="shared" si="0"/>
        <v>790</v>
      </c>
      <c r="K34" s="677"/>
      <c r="L34" s="677"/>
      <c r="M34" s="677"/>
    </row>
    <row r="35" spans="1:13" s="457" customFormat="1" ht="18">
      <c r="A35" s="683" t="s">
        <v>15</v>
      </c>
      <c r="B35" s="684"/>
      <c r="C35" s="681">
        <f>SUM(C13:C34)</f>
        <v>0</v>
      </c>
      <c r="D35" s="681">
        <f aca="true" t="shared" si="1" ref="D35:J35">SUM(D13:D34)</f>
        <v>0</v>
      </c>
      <c r="E35" s="681">
        <f t="shared" si="1"/>
        <v>19261</v>
      </c>
      <c r="F35" s="681">
        <f t="shared" si="1"/>
        <v>0</v>
      </c>
      <c r="G35" s="681">
        <f t="shared" si="1"/>
        <v>530</v>
      </c>
      <c r="H35" s="681">
        <f t="shared" si="1"/>
        <v>0</v>
      </c>
      <c r="I35" s="681">
        <f t="shared" si="1"/>
        <v>0</v>
      </c>
      <c r="J35" s="681">
        <f t="shared" si="1"/>
        <v>19791</v>
      </c>
      <c r="L35" s="677"/>
      <c r="M35" s="677"/>
    </row>
    <row r="36" spans="1:13" ht="12.75">
      <c r="A36" s="73"/>
      <c r="B36" s="102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ht="12.75">
      <c r="A37" s="67"/>
      <c r="B37" s="102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 ht="12.75">
      <c r="A38" s="67" t="s">
        <v>115</v>
      </c>
      <c r="B38" s="102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2.75">
      <c r="A39" s="67" t="s">
        <v>191</v>
      </c>
      <c r="B39" s="102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ht="12.75">
      <c r="A40" t="s">
        <v>116</v>
      </c>
    </row>
    <row r="41" spans="1:13" ht="12.75">
      <c r="A41" s="1198" t="s">
        <v>117</v>
      </c>
      <c r="B41" s="1198"/>
      <c r="C41" s="1198"/>
      <c r="D41" s="1198"/>
      <c r="E41" s="1198"/>
      <c r="F41" s="1198"/>
      <c r="G41" s="1198"/>
      <c r="H41" s="1198"/>
      <c r="I41" s="1198"/>
      <c r="J41" s="1198"/>
      <c r="K41" s="1198"/>
      <c r="L41" s="1198"/>
      <c r="M41" s="1198"/>
    </row>
    <row r="42" spans="1:13" ht="12.75">
      <c r="A42" s="1194" t="s">
        <v>118</v>
      </c>
      <c r="B42" s="1194"/>
      <c r="C42" s="1194"/>
      <c r="D42" s="1194"/>
      <c r="E42" s="67"/>
      <c r="F42" s="67"/>
      <c r="G42" s="67"/>
      <c r="H42" s="67"/>
      <c r="I42" s="67"/>
      <c r="J42" s="67"/>
      <c r="K42" s="67"/>
      <c r="L42" s="67"/>
      <c r="M42" s="67"/>
    </row>
    <row r="43" spans="1:13" ht="12.75">
      <c r="A43" s="102" t="s">
        <v>160</v>
      </c>
      <c r="B43" s="102"/>
      <c r="C43" s="102"/>
      <c r="D43" s="102"/>
      <c r="E43" s="67"/>
      <c r="F43" s="67"/>
      <c r="G43" s="67"/>
      <c r="H43" s="67"/>
      <c r="I43" s="67"/>
      <c r="J43" s="67"/>
      <c r="K43" s="67"/>
      <c r="L43" s="67"/>
      <c r="M43" s="67"/>
    </row>
    <row r="44" spans="1:13" ht="12.75">
      <c r="A44" s="102"/>
      <c r="B44" s="102"/>
      <c r="C44" s="102"/>
      <c r="D44" s="102"/>
      <c r="E44" s="67"/>
      <c r="F44" s="67"/>
      <c r="G44" s="67"/>
      <c r="H44" s="67"/>
      <c r="I44" s="67"/>
      <c r="J44" s="67"/>
      <c r="K44" s="67"/>
      <c r="L44" s="67"/>
      <c r="M44" s="67"/>
    </row>
    <row r="45" spans="1:13" ht="18">
      <c r="A45" s="70" t="s">
        <v>11</v>
      </c>
      <c r="B45" s="102"/>
      <c r="C45" s="102"/>
      <c r="D45" s="102"/>
      <c r="E45" s="67"/>
      <c r="F45" s="67"/>
      <c r="G45" s="67"/>
      <c r="H45" s="67"/>
      <c r="I45" s="67"/>
      <c r="J45" s="67"/>
      <c r="K45" s="67"/>
      <c r="L45" s="67"/>
      <c r="M45" s="67"/>
    </row>
    <row r="46" spans="1:13" ht="12.75">
      <c r="A46" s="102"/>
      <c r="B46" s="102"/>
      <c r="C46" s="102"/>
      <c r="D46" s="102"/>
      <c r="E46" s="67"/>
      <c r="F46" s="67"/>
      <c r="G46" s="67"/>
      <c r="H46" s="67"/>
      <c r="I46" s="67"/>
      <c r="J46" s="67"/>
      <c r="K46" s="67"/>
      <c r="L46" s="67"/>
      <c r="M46" s="67"/>
    </row>
    <row r="47" spans="2:13" s="457" customFormat="1" ht="18">
      <c r="B47" s="687"/>
      <c r="C47" s="70"/>
      <c r="D47" s="70"/>
      <c r="E47" s="70"/>
      <c r="F47" s="70"/>
      <c r="G47" s="70"/>
      <c r="H47" s="70"/>
      <c r="I47" s="1186" t="s">
        <v>862</v>
      </c>
      <c r="J47" s="1186"/>
      <c r="K47" s="688"/>
      <c r="L47" s="677"/>
      <c r="M47" s="677"/>
    </row>
    <row r="48" spans="1:13" s="457" customFormat="1" ht="18">
      <c r="A48" s="688"/>
      <c r="B48" s="689"/>
      <c r="C48" s="688"/>
      <c r="D48" s="688"/>
      <c r="E48" s="688"/>
      <c r="F48" s="688"/>
      <c r="G48" s="688"/>
      <c r="H48" s="688"/>
      <c r="I48" s="1195" t="s">
        <v>864</v>
      </c>
      <c r="J48" s="1195"/>
      <c r="K48" s="677"/>
      <c r="L48" s="677"/>
      <c r="M48" s="677"/>
    </row>
    <row r="49" spans="1:13" s="457" customFormat="1" ht="15.75" customHeight="1">
      <c r="A49" s="688"/>
      <c r="B49" s="689"/>
      <c r="C49" s="688"/>
      <c r="D49" s="688"/>
      <c r="E49" s="688"/>
      <c r="F49" s="688"/>
      <c r="G49" s="688"/>
      <c r="H49" s="688"/>
      <c r="I49" s="688"/>
      <c r="J49" s="688"/>
      <c r="K49" s="688"/>
      <c r="L49" s="677"/>
      <c r="M49" s="677"/>
    </row>
    <row r="50" spans="1:13" ht="12.75">
      <c r="A50" s="67"/>
      <c r="B50" s="102"/>
      <c r="C50" s="67"/>
      <c r="D50" s="67"/>
      <c r="E50" s="67"/>
      <c r="F50" s="67"/>
      <c r="G50" s="28"/>
      <c r="H50" s="28"/>
      <c r="I50" s="28"/>
      <c r="J50" s="28"/>
      <c r="K50" s="28"/>
      <c r="L50" s="28"/>
      <c r="M50" s="67"/>
    </row>
    <row r="51" spans="1:13" ht="12.75">
      <c r="A51" s="239"/>
      <c r="B51" s="102"/>
      <c r="C51" s="239"/>
      <c r="D51" s="239"/>
      <c r="E51" s="239"/>
      <c r="F51" s="239"/>
      <c r="G51" s="239"/>
      <c r="H51" s="239"/>
      <c r="I51" s="239"/>
      <c r="J51" s="239"/>
      <c r="K51" s="67"/>
      <c r="L51" s="67"/>
      <c r="M51" s="67"/>
    </row>
  </sheetData>
  <sheetProtection/>
  <mergeCells count="15">
    <mergeCell ref="K41:M41"/>
    <mergeCell ref="A10:A11"/>
    <mergeCell ref="B10:B11"/>
    <mergeCell ref="C10:J10"/>
    <mergeCell ref="A41:D41"/>
    <mergeCell ref="E41:J41"/>
    <mergeCell ref="A42:D42"/>
    <mergeCell ref="I47:J47"/>
    <mergeCell ref="I48:J48"/>
    <mergeCell ref="D3:E3"/>
    <mergeCell ref="G3:J3"/>
    <mergeCell ref="A4:J4"/>
    <mergeCell ref="A6:J6"/>
    <mergeCell ref="A7:B7"/>
    <mergeCell ref="A5:J5"/>
  </mergeCells>
  <printOptions horizontalCentered="1"/>
  <pageMargins left="0.55" right="0.5" top="0.32" bottom="0" header="0.22" footer="0.31496062992125984"/>
  <pageSetup fitToHeight="1" fitToWidth="1" horizontalDpi="600" verticalDpi="600" orientation="landscape" paperSize="9" scale="6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Z45"/>
  <sheetViews>
    <sheetView view="pageBreakPreview" zoomScaleNormal="80" zoomScaleSheetLayoutView="100" zoomScalePageLayoutView="0" workbookViewId="0" topLeftCell="A6">
      <selection activeCell="A38" sqref="A38"/>
    </sheetView>
  </sheetViews>
  <sheetFormatPr defaultColWidth="9.140625" defaultRowHeight="12.75"/>
  <cols>
    <col min="1" max="1" width="6.140625" style="0" customWidth="1"/>
    <col min="2" max="2" width="22.57421875" style="0" bestFit="1" customWidth="1"/>
    <col min="3" max="5" width="15.8515625" style="122" customWidth="1"/>
    <col min="6" max="6" width="26.421875" style="80" customWidth="1"/>
    <col min="7" max="13" width="15.8515625" style="122" customWidth="1"/>
    <col min="14" max="14" width="12.28125" style="0" customWidth="1"/>
    <col min="15" max="15" width="12.7109375" style="0" customWidth="1"/>
    <col min="16" max="16" width="16.140625" style="0" customWidth="1"/>
  </cols>
  <sheetData>
    <row r="3" spans="1:16" ht="20.25">
      <c r="A3" s="67"/>
      <c r="B3" s="67"/>
      <c r="C3" s="308"/>
      <c r="D3" s="308"/>
      <c r="E3" s="308"/>
      <c r="F3" s="102"/>
      <c r="G3" s="308"/>
      <c r="H3" s="308"/>
      <c r="I3" s="308"/>
      <c r="J3" s="308"/>
      <c r="K3" s="1012" t="s">
        <v>530</v>
      </c>
      <c r="L3" s="1012"/>
      <c r="M3" s="1012"/>
      <c r="N3" s="77"/>
      <c r="O3" s="67"/>
      <c r="P3" s="67"/>
    </row>
    <row r="4" spans="1:16" ht="15.75">
      <c r="A4" s="1184" t="s">
        <v>0</v>
      </c>
      <c r="B4" s="1184"/>
      <c r="C4" s="1184"/>
      <c r="D4" s="1184"/>
      <c r="E4" s="1184"/>
      <c r="F4" s="1184"/>
      <c r="G4" s="1184"/>
      <c r="H4" s="1184"/>
      <c r="I4" s="1184"/>
      <c r="J4" s="1184"/>
      <c r="K4" s="1184"/>
      <c r="L4" s="1184"/>
      <c r="M4" s="1184"/>
      <c r="N4" s="67"/>
      <c r="O4" s="67"/>
      <c r="P4" s="67"/>
    </row>
    <row r="5" spans="1:16" ht="21.75">
      <c r="A5" s="1206" t="s">
        <v>684</v>
      </c>
      <c r="B5" s="1206"/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67"/>
      <c r="O5" s="67"/>
      <c r="P5" s="67"/>
    </row>
    <row r="6" spans="1:16" ht="12.75">
      <c r="A6" s="67"/>
      <c r="B6" s="67"/>
      <c r="C6" s="308"/>
      <c r="D6" s="308"/>
      <c r="E6" s="308"/>
      <c r="F6" s="102"/>
      <c r="G6" s="308"/>
      <c r="H6" s="308"/>
      <c r="I6" s="308"/>
      <c r="J6" s="308"/>
      <c r="K6" s="308"/>
      <c r="L6" s="308"/>
      <c r="M6" s="308"/>
      <c r="N6" s="67"/>
      <c r="O6" s="67"/>
      <c r="P6" s="67"/>
    </row>
    <row r="7" spans="1:16" ht="18">
      <c r="A7" s="1207" t="s">
        <v>529</v>
      </c>
      <c r="B7" s="1207"/>
      <c r="C7" s="1207"/>
      <c r="D7" s="1207"/>
      <c r="E7" s="1207"/>
      <c r="F7" s="1207"/>
      <c r="G7" s="1207"/>
      <c r="H7" s="1207"/>
      <c r="I7" s="1207"/>
      <c r="J7" s="1207"/>
      <c r="K7" s="1207"/>
      <c r="L7" s="1207"/>
      <c r="M7" s="1207"/>
      <c r="N7" s="67"/>
      <c r="O7" s="67"/>
      <c r="P7" s="67"/>
    </row>
    <row r="8" spans="1:16" ht="15.75">
      <c r="A8" s="976" t="s">
        <v>861</v>
      </c>
      <c r="B8" s="976"/>
      <c r="C8" s="1"/>
      <c r="D8" s="1"/>
      <c r="E8" s="1"/>
      <c r="F8" s="102"/>
      <c r="G8" s="308"/>
      <c r="H8" s="308"/>
      <c r="I8" s="308"/>
      <c r="J8" s="308"/>
      <c r="K8" s="308"/>
      <c r="L8" s="308"/>
      <c r="M8" s="308"/>
      <c r="N8" s="67"/>
      <c r="O8" s="67"/>
      <c r="P8" s="67"/>
    </row>
    <row r="9" spans="1:16" ht="18">
      <c r="A9" s="70"/>
      <c r="B9" s="70"/>
      <c r="C9" s="309"/>
      <c r="D9" s="309"/>
      <c r="E9" s="309"/>
      <c r="F9" s="102"/>
      <c r="G9" s="308"/>
      <c r="H9" s="308"/>
      <c r="I9" s="308"/>
      <c r="J9" s="308"/>
      <c r="K9" s="308"/>
      <c r="L9" s="308"/>
      <c r="M9" s="308"/>
      <c r="N9" s="67"/>
      <c r="O9" s="67"/>
      <c r="P9" s="67"/>
    </row>
    <row r="10" spans="1:26" s="457" customFormat="1" ht="19.5" customHeight="1">
      <c r="A10" s="1193" t="s">
        <v>2</v>
      </c>
      <c r="B10" s="1193" t="s">
        <v>3</v>
      </c>
      <c r="C10" s="1204" t="s">
        <v>113</v>
      </c>
      <c r="D10" s="1204"/>
      <c r="E10" s="1205"/>
      <c r="F10" s="1208" t="s">
        <v>114</v>
      </c>
      <c r="G10" s="1204"/>
      <c r="H10" s="1204"/>
      <c r="I10" s="1205"/>
      <c r="J10" s="1208" t="s">
        <v>189</v>
      </c>
      <c r="K10" s="1204"/>
      <c r="L10" s="1204"/>
      <c r="M10" s="1205"/>
      <c r="Y10" s="462"/>
      <c r="Z10" s="503"/>
    </row>
    <row r="11" spans="1:13" s="457" customFormat="1" ht="66.75" customHeight="1">
      <c r="A11" s="1193"/>
      <c r="B11" s="1193"/>
      <c r="C11" s="703" t="s">
        <v>371</v>
      </c>
      <c r="D11" s="498" t="s">
        <v>368</v>
      </c>
      <c r="E11" s="703" t="s">
        <v>192</v>
      </c>
      <c r="F11" s="511" t="s">
        <v>366</v>
      </c>
      <c r="G11" s="703" t="s">
        <v>367</v>
      </c>
      <c r="H11" s="498" t="s">
        <v>368</v>
      </c>
      <c r="I11" s="703" t="s">
        <v>192</v>
      </c>
      <c r="J11" s="498" t="s">
        <v>370</v>
      </c>
      <c r="K11" s="703" t="s">
        <v>367</v>
      </c>
      <c r="L11" s="498" t="s">
        <v>368</v>
      </c>
      <c r="M11" s="481" t="s">
        <v>192</v>
      </c>
    </row>
    <row r="12" spans="1:13" s="474" customFormat="1" ht="18.75">
      <c r="A12" s="697">
        <v>1</v>
      </c>
      <c r="B12" s="697">
        <v>2</v>
      </c>
      <c r="C12" s="697">
        <v>3</v>
      </c>
      <c r="D12" s="697">
        <v>4</v>
      </c>
      <c r="E12" s="697">
        <v>5</v>
      </c>
      <c r="F12" s="698">
        <v>6</v>
      </c>
      <c r="G12" s="697">
        <v>7</v>
      </c>
      <c r="H12" s="697">
        <v>8</v>
      </c>
      <c r="I12" s="697">
        <v>9</v>
      </c>
      <c r="J12" s="697">
        <v>10</v>
      </c>
      <c r="K12" s="697">
        <v>11</v>
      </c>
      <c r="L12" s="697">
        <v>12</v>
      </c>
      <c r="M12" s="697">
        <v>13</v>
      </c>
    </row>
    <row r="13" spans="1:13" s="706" customFormat="1" ht="18">
      <c r="A13" s="704">
        <v>1</v>
      </c>
      <c r="B13" s="705" t="s">
        <v>866</v>
      </c>
      <c r="C13" s="704">
        <v>0</v>
      </c>
      <c r="D13" s="704">
        <v>0</v>
      </c>
      <c r="E13" s="704">
        <v>0</v>
      </c>
      <c r="F13" s="416" t="s">
        <v>895</v>
      </c>
      <c r="G13" s="704">
        <v>1</v>
      </c>
      <c r="H13" s="704">
        <v>210</v>
      </c>
      <c r="I13" s="704">
        <v>38044</v>
      </c>
      <c r="J13" s="704">
        <v>0</v>
      </c>
      <c r="K13" s="704">
        <v>0</v>
      </c>
      <c r="L13" s="704">
        <v>0</v>
      </c>
      <c r="M13" s="704">
        <v>0</v>
      </c>
    </row>
    <row r="14" spans="1:13" s="706" customFormat="1" ht="18">
      <c r="A14" s="704">
        <v>2</v>
      </c>
      <c r="B14" s="705" t="s">
        <v>884</v>
      </c>
      <c r="C14" s="704">
        <v>0</v>
      </c>
      <c r="D14" s="704">
        <v>0</v>
      </c>
      <c r="E14" s="704">
        <v>0</v>
      </c>
      <c r="F14" s="416">
        <v>0</v>
      </c>
      <c r="G14" s="704">
        <v>0</v>
      </c>
      <c r="H14" s="704">
        <v>0</v>
      </c>
      <c r="I14" s="704">
        <v>0</v>
      </c>
      <c r="J14" s="704">
        <v>0</v>
      </c>
      <c r="K14" s="704">
        <v>0</v>
      </c>
      <c r="L14" s="704">
        <v>0</v>
      </c>
      <c r="M14" s="704">
        <v>0</v>
      </c>
    </row>
    <row r="15" spans="1:13" s="706" customFormat="1" ht="18">
      <c r="A15" s="704">
        <v>3</v>
      </c>
      <c r="B15" s="705" t="s">
        <v>867</v>
      </c>
      <c r="C15" s="704">
        <v>127</v>
      </c>
      <c r="D15" s="704">
        <v>147</v>
      </c>
      <c r="E15" s="704">
        <v>17860</v>
      </c>
      <c r="F15" s="416" t="s">
        <v>895</v>
      </c>
      <c r="G15" s="704">
        <v>1</v>
      </c>
      <c r="H15" s="704">
        <v>50</v>
      </c>
      <c r="I15" s="704">
        <v>10415</v>
      </c>
      <c r="J15" s="704">
        <v>0</v>
      </c>
      <c r="K15" s="704">
        <v>0</v>
      </c>
      <c r="L15" s="704">
        <v>0</v>
      </c>
      <c r="M15" s="704">
        <v>0</v>
      </c>
    </row>
    <row r="16" spans="1:13" s="706" customFormat="1" ht="18">
      <c r="A16" s="704">
        <v>4</v>
      </c>
      <c r="B16" s="705" t="s">
        <v>868</v>
      </c>
      <c r="C16" s="704">
        <v>0</v>
      </c>
      <c r="D16" s="704">
        <v>0</v>
      </c>
      <c r="E16" s="704">
        <v>0</v>
      </c>
      <c r="F16" s="416">
        <v>0</v>
      </c>
      <c r="G16" s="704">
        <v>0</v>
      </c>
      <c r="H16" s="704">
        <v>0</v>
      </c>
      <c r="I16" s="704">
        <v>0</v>
      </c>
      <c r="J16" s="704">
        <v>0</v>
      </c>
      <c r="K16" s="704">
        <v>0</v>
      </c>
      <c r="L16" s="704">
        <v>0</v>
      </c>
      <c r="M16" s="704">
        <v>0</v>
      </c>
    </row>
    <row r="17" spans="1:13" s="706" customFormat="1" ht="18">
      <c r="A17" s="704">
        <v>5</v>
      </c>
      <c r="B17" s="705" t="s">
        <v>869</v>
      </c>
      <c r="C17" s="704">
        <v>0</v>
      </c>
      <c r="D17" s="704">
        <v>0</v>
      </c>
      <c r="E17" s="704">
        <v>0</v>
      </c>
      <c r="F17" s="416">
        <v>0</v>
      </c>
      <c r="G17" s="704">
        <v>0</v>
      </c>
      <c r="H17" s="704">
        <v>0</v>
      </c>
      <c r="I17" s="704">
        <v>0</v>
      </c>
      <c r="J17" s="704">
        <v>0</v>
      </c>
      <c r="K17" s="704">
        <v>0</v>
      </c>
      <c r="L17" s="704">
        <v>0</v>
      </c>
      <c r="M17" s="704">
        <v>0</v>
      </c>
    </row>
    <row r="18" spans="1:13" s="706" customFormat="1" ht="18">
      <c r="A18" s="704">
        <v>6</v>
      </c>
      <c r="B18" s="705" t="s">
        <v>870</v>
      </c>
      <c r="C18" s="704">
        <v>0</v>
      </c>
      <c r="D18" s="704">
        <v>0</v>
      </c>
      <c r="E18" s="704">
        <v>0</v>
      </c>
      <c r="F18" s="416">
        <v>0</v>
      </c>
      <c r="G18" s="704">
        <v>0</v>
      </c>
      <c r="H18" s="704">
        <v>0</v>
      </c>
      <c r="I18" s="704">
        <v>0</v>
      </c>
      <c r="J18" s="704">
        <v>0</v>
      </c>
      <c r="K18" s="704">
        <v>0</v>
      </c>
      <c r="L18" s="704">
        <v>0</v>
      </c>
      <c r="M18" s="704">
        <v>0</v>
      </c>
    </row>
    <row r="19" spans="1:13" s="706" customFormat="1" ht="18">
      <c r="A19" s="704">
        <v>7</v>
      </c>
      <c r="B19" s="705" t="s">
        <v>871</v>
      </c>
      <c r="C19" s="704">
        <v>0</v>
      </c>
      <c r="D19" s="704">
        <v>0</v>
      </c>
      <c r="E19" s="704">
        <v>0</v>
      </c>
      <c r="F19" s="416">
        <v>0</v>
      </c>
      <c r="G19" s="704">
        <v>0</v>
      </c>
      <c r="H19" s="704">
        <v>0</v>
      </c>
      <c r="I19" s="704">
        <v>0</v>
      </c>
      <c r="J19" s="704">
        <v>0</v>
      </c>
      <c r="K19" s="704">
        <v>0</v>
      </c>
      <c r="L19" s="704">
        <v>0</v>
      </c>
      <c r="M19" s="704">
        <v>0</v>
      </c>
    </row>
    <row r="20" spans="1:13" s="706" customFormat="1" ht="18">
      <c r="A20" s="704">
        <v>8</v>
      </c>
      <c r="B20" s="705" t="s">
        <v>872</v>
      </c>
      <c r="C20" s="704">
        <v>0</v>
      </c>
      <c r="D20" s="704">
        <v>0</v>
      </c>
      <c r="E20" s="704">
        <v>0</v>
      </c>
      <c r="F20" s="416">
        <v>0</v>
      </c>
      <c r="G20" s="704">
        <v>0</v>
      </c>
      <c r="H20" s="704">
        <v>0</v>
      </c>
      <c r="I20" s="704">
        <v>0</v>
      </c>
      <c r="J20" s="704">
        <v>0</v>
      </c>
      <c r="K20" s="704">
        <v>0</v>
      </c>
      <c r="L20" s="704">
        <v>0</v>
      </c>
      <c r="M20" s="704">
        <v>0</v>
      </c>
    </row>
    <row r="21" spans="1:13" s="706" customFormat="1" ht="18">
      <c r="A21" s="704">
        <v>9</v>
      </c>
      <c r="B21" s="705" t="s">
        <v>873</v>
      </c>
      <c r="C21" s="704">
        <v>0</v>
      </c>
      <c r="D21" s="704">
        <v>0</v>
      </c>
      <c r="E21" s="704">
        <v>0</v>
      </c>
      <c r="F21" s="416">
        <v>0</v>
      </c>
      <c r="G21" s="704">
        <v>0</v>
      </c>
      <c r="H21" s="704">
        <v>0</v>
      </c>
      <c r="I21" s="704">
        <v>0</v>
      </c>
      <c r="J21" s="704">
        <v>0</v>
      </c>
      <c r="K21" s="704">
        <v>0</v>
      </c>
      <c r="L21" s="704">
        <v>0</v>
      </c>
      <c r="M21" s="704">
        <v>0</v>
      </c>
    </row>
    <row r="22" spans="1:13" s="706" customFormat="1" ht="18">
      <c r="A22" s="704">
        <v>10</v>
      </c>
      <c r="B22" s="705" t="s">
        <v>874</v>
      </c>
      <c r="C22" s="704">
        <v>0</v>
      </c>
      <c r="D22" s="704">
        <v>0</v>
      </c>
      <c r="E22" s="704">
        <v>0</v>
      </c>
      <c r="F22" s="416">
        <v>0</v>
      </c>
      <c r="G22" s="704">
        <v>0</v>
      </c>
      <c r="H22" s="704">
        <v>0</v>
      </c>
      <c r="I22" s="704">
        <v>0</v>
      </c>
      <c r="J22" s="704">
        <v>0</v>
      </c>
      <c r="K22" s="704">
        <v>0</v>
      </c>
      <c r="L22" s="704">
        <v>0</v>
      </c>
      <c r="M22" s="704">
        <v>0</v>
      </c>
    </row>
    <row r="23" spans="1:13" s="706" customFormat="1" ht="18">
      <c r="A23" s="704">
        <v>11</v>
      </c>
      <c r="B23" s="705" t="s">
        <v>875</v>
      </c>
      <c r="C23" s="704">
        <v>0</v>
      </c>
      <c r="D23" s="704">
        <v>0</v>
      </c>
      <c r="E23" s="704">
        <v>0</v>
      </c>
      <c r="F23" s="416">
        <v>0</v>
      </c>
      <c r="G23" s="704">
        <v>0</v>
      </c>
      <c r="H23" s="704">
        <v>0</v>
      </c>
      <c r="I23" s="704">
        <v>0</v>
      </c>
      <c r="J23" s="704">
        <v>0</v>
      </c>
      <c r="K23" s="704">
        <v>0</v>
      </c>
      <c r="L23" s="704">
        <v>0</v>
      </c>
      <c r="M23" s="704">
        <v>0</v>
      </c>
    </row>
    <row r="24" spans="1:13" s="706" customFormat="1" ht="18">
      <c r="A24" s="704">
        <v>12</v>
      </c>
      <c r="B24" s="705" t="s">
        <v>876</v>
      </c>
      <c r="C24" s="704">
        <v>0</v>
      </c>
      <c r="D24" s="704">
        <v>0</v>
      </c>
      <c r="E24" s="704">
        <v>0</v>
      </c>
      <c r="F24" s="416">
        <v>0</v>
      </c>
      <c r="G24" s="704">
        <v>0</v>
      </c>
      <c r="H24" s="704">
        <v>0</v>
      </c>
      <c r="I24" s="704">
        <v>0</v>
      </c>
      <c r="J24" s="704">
        <v>0</v>
      </c>
      <c r="K24" s="704">
        <v>0</v>
      </c>
      <c r="L24" s="704">
        <v>0</v>
      </c>
      <c r="M24" s="704">
        <v>0</v>
      </c>
    </row>
    <row r="25" spans="1:13" s="706" customFormat="1" ht="18">
      <c r="A25" s="704">
        <v>13</v>
      </c>
      <c r="B25" s="705" t="s">
        <v>877</v>
      </c>
      <c r="C25" s="704">
        <v>0</v>
      </c>
      <c r="D25" s="704">
        <v>0</v>
      </c>
      <c r="E25" s="704">
        <v>0</v>
      </c>
      <c r="F25" s="416">
        <v>0</v>
      </c>
      <c r="G25" s="704">
        <v>0</v>
      </c>
      <c r="H25" s="704">
        <v>0</v>
      </c>
      <c r="I25" s="704">
        <v>0</v>
      </c>
      <c r="J25" s="704">
        <v>0</v>
      </c>
      <c r="K25" s="704">
        <v>0</v>
      </c>
      <c r="L25" s="704">
        <v>0</v>
      </c>
      <c r="M25" s="704">
        <v>0</v>
      </c>
    </row>
    <row r="26" spans="1:13" s="706" customFormat="1" ht="18">
      <c r="A26" s="704">
        <v>14</v>
      </c>
      <c r="B26" s="705" t="s">
        <v>878</v>
      </c>
      <c r="C26" s="704">
        <v>0</v>
      </c>
      <c r="D26" s="704">
        <v>0</v>
      </c>
      <c r="E26" s="704">
        <v>0</v>
      </c>
      <c r="F26" s="416">
        <v>0</v>
      </c>
      <c r="G26" s="704">
        <v>0</v>
      </c>
      <c r="H26" s="704">
        <v>0</v>
      </c>
      <c r="I26" s="704">
        <v>0</v>
      </c>
      <c r="J26" s="704">
        <v>0</v>
      </c>
      <c r="K26" s="704">
        <v>0</v>
      </c>
      <c r="L26" s="704">
        <v>0</v>
      </c>
      <c r="M26" s="704">
        <v>0</v>
      </c>
    </row>
    <row r="27" spans="1:13" s="706" customFormat="1" ht="18">
      <c r="A27" s="704">
        <v>15</v>
      </c>
      <c r="B27" s="705" t="s">
        <v>879</v>
      </c>
      <c r="C27" s="704">
        <v>0</v>
      </c>
      <c r="D27" s="704">
        <v>0</v>
      </c>
      <c r="E27" s="704">
        <v>0</v>
      </c>
      <c r="F27" s="416" t="s">
        <v>890</v>
      </c>
      <c r="G27" s="704">
        <v>1</v>
      </c>
      <c r="H27" s="704">
        <v>53</v>
      </c>
      <c r="I27" s="704">
        <v>8706</v>
      </c>
      <c r="J27" s="704">
        <v>0</v>
      </c>
      <c r="K27" s="704">
        <v>0</v>
      </c>
      <c r="L27" s="704">
        <v>0</v>
      </c>
      <c r="M27" s="704">
        <v>0</v>
      </c>
    </row>
    <row r="28" spans="1:13" s="706" customFormat="1" ht="18">
      <c r="A28" s="704">
        <v>16</v>
      </c>
      <c r="B28" s="705" t="s">
        <v>885</v>
      </c>
      <c r="C28" s="704">
        <v>0</v>
      </c>
      <c r="D28" s="704">
        <v>0</v>
      </c>
      <c r="E28" s="704">
        <v>0</v>
      </c>
      <c r="F28" s="416">
        <v>0</v>
      </c>
      <c r="G28" s="704">
        <v>0</v>
      </c>
      <c r="H28" s="704">
        <v>0</v>
      </c>
      <c r="I28" s="704">
        <v>0</v>
      </c>
      <c r="J28" s="704">
        <v>0</v>
      </c>
      <c r="K28" s="704">
        <v>0</v>
      </c>
      <c r="L28" s="704">
        <v>0</v>
      </c>
      <c r="M28" s="704">
        <v>0</v>
      </c>
    </row>
    <row r="29" spans="1:13" s="706" customFormat="1" ht="18">
      <c r="A29" s="704">
        <v>17</v>
      </c>
      <c r="B29" s="705" t="s">
        <v>880</v>
      </c>
      <c r="C29" s="704">
        <v>0</v>
      </c>
      <c r="D29" s="704">
        <v>0</v>
      </c>
      <c r="E29" s="704">
        <v>0</v>
      </c>
      <c r="F29" s="416" t="s">
        <v>890</v>
      </c>
      <c r="G29" s="704">
        <v>0</v>
      </c>
      <c r="H29" s="704">
        <v>57</v>
      </c>
      <c r="I29" s="704">
        <v>6873</v>
      </c>
      <c r="J29" s="704">
        <v>0</v>
      </c>
      <c r="K29" s="704">
        <v>0</v>
      </c>
      <c r="L29" s="704">
        <v>0</v>
      </c>
      <c r="M29" s="704">
        <v>0</v>
      </c>
    </row>
    <row r="30" spans="1:13" s="706" customFormat="1" ht="18">
      <c r="A30" s="704">
        <v>18</v>
      </c>
      <c r="B30" s="705" t="s">
        <v>881</v>
      </c>
      <c r="C30" s="704">
        <v>0</v>
      </c>
      <c r="D30" s="704">
        <v>0</v>
      </c>
      <c r="E30" s="704">
        <v>0</v>
      </c>
      <c r="F30" s="416" t="s">
        <v>895</v>
      </c>
      <c r="G30" s="704">
        <v>1</v>
      </c>
      <c r="H30" s="704">
        <v>93</v>
      </c>
      <c r="I30" s="704">
        <v>16226</v>
      </c>
      <c r="J30" s="704">
        <v>0</v>
      </c>
      <c r="K30" s="704">
        <v>0</v>
      </c>
      <c r="L30" s="704">
        <v>0</v>
      </c>
      <c r="M30" s="704">
        <v>0</v>
      </c>
    </row>
    <row r="31" spans="1:13" s="706" customFormat="1" ht="18">
      <c r="A31" s="704">
        <v>19</v>
      </c>
      <c r="B31" s="705" t="s">
        <v>886</v>
      </c>
      <c r="C31" s="704">
        <v>0</v>
      </c>
      <c r="D31" s="704">
        <v>0</v>
      </c>
      <c r="E31" s="704">
        <v>0</v>
      </c>
      <c r="F31" s="416">
        <v>0</v>
      </c>
      <c r="G31" s="704">
        <v>0</v>
      </c>
      <c r="H31" s="704">
        <v>0</v>
      </c>
      <c r="I31" s="704">
        <v>0</v>
      </c>
      <c r="J31" s="704">
        <v>0</v>
      </c>
      <c r="K31" s="704">
        <v>0</v>
      </c>
      <c r="L31" s="704">
        <v>0</v>
      </c>
      <c r="M31" s="704">
        <v>0</v>
      </c>
    </row>
    <row r="32" spans="1:13" s="706" customFormat="1" ht="18">
      <c r="A32" s="704">
        <v>20</v>
      </c>
      <c r="B32" s="705" t="s">
        <v>882</v>
      </c>
      <c r="C32" s="704">
        <v>0</v>
      </c>
      <c r="D32" s="704">
        <v>0</v>
      </c>
      <c r="E32" s="704">
        <v>0</v>
      </c>
      <c r="F32" s="416">
        <v>0</v>
      </c>
      <c r="G32" s="704">
        <v>0</v>
      </c>
      <c r="H32" s="704">
        <v>0</v>
      </c>
      <c r="I32" s="704">
        <v>0</v>
      </c>
      <c r="J32" s="704">
        <v>0</v>
      </c>
      <c r="K32" s="704">
        <v>0</v>
      </c>
      <c r="L32" s="704">
        <v>0</v>
      </c>
      <c r="M32" s="704">
        <v>0</v>
      </c>
    </row>
    <row r="33" spans="1:13" s="706" customFormat="1" ht="18">
      <c r="A33" s="704">
        <v>21</v>
      </c>
      <c r="B33" s="705" t="s">
        <v>887</v>
      </c>
      <c r="C33" s="704">
        <v>0</v>
      </c>
      <c r="D33" s="704">
        <v>0</v>
      </c>
      <c r="E33" s="704">
        <v>0</v>
      </c>
      <c r="F33" s="416" t="s">
        <v>897</v>
      </c>
      <c r="G33" s="704">
        <v>1</v>
      </c>
      <c r="H33" s="704">
        <v>67</v>
      </c>
      <c r="I33" s="704">
        <v>11227</v>
      </c>
      <c r="J33" s="704">
        <v>0</v>
      </c>
      <c r="K33" s="704">
        <v>0</v>
      </c>
      <c r="L33" s="704">
        <v>0</v>
      </c>
      <c r="M33" s="704">
        <v>0</v>
      </c>
    </row>
    <row r="34" spans="1:13" s="706" customFormat="1" ht="18">
      <c r="A34" s="704">
        <v>22</v>
      </c>
      <c r="B34" s="705" t="s">
        <v>883</v>
      </c>
      <c r="C34" s="704">
        <v>0</v>
      </c>
      <c r="D34" s="704">
        <v>0</v>
      </c>
      <c r="E34" s="704">
        <v>0</v>
      </c>
      <c r="F34" s="416">
        <v>0</v>
      </c>
      <c r="G34" s="704">
        <v>0</v>
      </c>
      <c r="H34" s="704">
        <v>0</v>
      </c>
      <c r="I34" s="704">
        <v>0</v>
      </c>
      <c r="J34" s="704">
        <v>0</v>
      </c>
      <c r="K34" s="704">
        <v>0</v>
      </c>
      <c r="L34" s="704">
        <v>0</v>
      </c>
      <c r="M34" s="704">
        <v>0</v>
      </c>
    </row>
    <row r="35" spans="1:13" s="706" customFormat="1" ht="36">
      <c r="A35" s="707" t="s">
        <v>15</v>
      </c>
      <c r="B35" s="707"/>
      <c r="C35" s="704">
        <f>SUM(C13:C34)</f>
        <v>127</v>
      </c>
      <c r="D35" s="704">
        <f aca="true" t="shared" si="0" ref="D35:M35">SUM(D13:D34)</f>
        <v>147</v>
      </c>
      <c r="E35" s="704">
        <f t="shared" si="0"/>
        <v>17860</v>
      </c>
      <c r="F35" s="704">
        <f t="shared" si="0"/>
        <v>0</v>
      </c>
      <c r="G35" s="704">
        <f t="shared" si="0"/>
        <v>5</v>
      </c>
      <c r="H35" s="704">
        <f t="shared" si="0"/>
        <v>530</v>
      </c>
      <c r="I35" s="704">
        <f t="shared" si="0"/>
        <v>91491</v>
      </c>
      <c r="J35" s="704">
        <f t="shared" si="0"/>
        <v>0</v>
      </c>
      <c r="K35" s="704">
        <f t="shared" si="0"/>
        <v>0</v>
      </c>
      <c r="L35" s="704">
        <f t="shared" si="0"/>
        <v>0</v>
      </c>
      <c r="M35" s="704">
        <f t="shared" si="0"/>
        <v>0</v>
      </c>
    </row>
    <row r="36" spans="1:16" ht="12.75">
      <c r="A36" s="73"/>
      <c r="B36" s="73"/>
      <c r="C36" s="344"/>
      <c r="D36" s="344"/>
      <c r="E36" s="344"/>
      <c r="F36" s="102"/>
      <c r="G36" s="308"/>
      <c r="H36" s="308"/>
      <c r="I36" s="308"/>
      <c r="J36" s="308"/>
      <c r="K36" s="308"/>
      <c r="L36" s="308"/>
      <c r="M36" s="308"/>
      <c r="N36" s="67"/>
      <c r="O36" s="67"/>
      <c r="P36" s="67"/>
    </row>
    <row r="37" spans="1:16" ht="12.75">
      <c r="A37" s="67"/>
      <c r="B37" s="67"/>
      <c r="C37" s="308"/>
      <c r="D37" s="308"/>
      <c r="E37" s="308"/>
      <c r="F37" s="102"/>
      <c r="G37" s="308"/>
      <c r="H37" s="308"/>
      <c r="I37" s="308"/>
      <c r="J37" s="308"/>
      <c r="K37" s="308"/>
      <c r="L37" s="308"/>
      <c r="M37" s="308"/>
      <c r="N37" s="67"/>
      <c r="O37" s="67"/>
      <c r="P37" s="67"/>
    </row>
    <row r="38" spans="1:16" ht="18">
      <c r="A38" s="70" t="s">
        <v>11</v>
      </c>
      <c r="B38" s="67"/>
      <c r="C38" s="308"/>
      <c r="D38" s="308"/>
      <c r="E38" s="308"/>
      <c r="F38" s="102"/>
      <c r="G38" s="308"/>
      <c r="H38" s="308"/>
      <c r="I38" s="308"/>
      <c r="J38" s="308"/>
      <c r="K38" s="308"/>
      <c r="L38" s="308"/>
      <c r="M38" s="308"/>
      <c r="N38" s="67"/>
      <c r="O38" s="67"/>
      <c r="P38" s="67"/>
    </row>
    <row r="40" spans="1:16" ht="12.75">
      <c r="A40" s="1198"/>
      <c r="B40" s="1198"/>
      <c r="C40" s="1198"/>
      <c r="D40" s="1198"/>
      <c r="E40" s="1198"/>
      <c r="F40" s="1198"/>
      <c r="G40" s="1198"/>
      <c r="H40" s="1198"/>
      <c r="I40" s="1198"/>
      <c r="J40" s="1198"/>
      <c r="K40" s="1198"/>
      <c r="L40" s="1198"/>
      <c r="N40" s="1198"/>
      <c r="O40" s="1198"/>
      <c r="P40" s="1198"/>
    </row>
    <row r="41" spans="1:16" s="457" customFormat="1" ht="18">
      <c r="A41" s="677"/>
      <c r="B41" s="677"/>
      <c r="C41" s="708"/>
      <c r="D41" s="708"/>
      <c r="E41" s="708"/>
      <c r="F41" s="709"/>
      <c r="G41" s="708"/>
      <c r="H41" s="708"/>
      <c r="I41" s="708"/>
      <c r="J41" s="708"/>
      <c r="K41" s="708"/>
      <c r="L41" s="708"/>
      <c r="M41" s="708"/>
      <c r="N41" s="677"/>
      <c r="O41" s="677"/>
      <c r="P41" s="677"/>
    </row>
    <row r="42" spans="2:16" s="457" customFormat="1" ht="18">
      <c r="B42" s="70"/>
      <c r="C42" s="309"/>
      <c r="D42" s="309"/>
      <c r="E42" s="309"/>
      <c r="F42" s="687"/>
      <c r="G42" s="309"/>
      <c r="H42" s="309"/>
      <c r="I42" s="309"/>
      <c r="J42" s="309"/>
      <c r="K42" s="1195" t="s">
        <v>862</v>
      </c>
      <c r="L42" s="1195"/>
      <c r="M42" s="1195"/>
      <c r="N42" s="688"/>
      <c r="O42" s="677"/>
      <c r="P42" s="677"/>
    </row>
    <row r="43" spans="1:16" s="457" customFormat="1" ht="18">
      <c r="A43" s="688"/>
      <c r="B43" s="688"/>
      <c r="C43" s="690"/>
      <c r="D43" s="690"/>
      <c r="E43" s="690"/>
      <c r="F43" s="689"/>
      <c r="G43" s="690"/>
      <c r="H43" s="690"/>
      <c r="I43" s="690"/>
      <c r="J43" s="690"/>
      <c r="K43" s="1195" t="s">
        <v>864</v>
      </c>
      <c r="L43" s="1195"/>
      <c r="M43" s="1195"/>
      <c r="N43" s="677"/>
      <c r="O43" s="677"/>
      <c r="P43" s="677"/>
    </row>
    <row r="44" spans="1:16" ht="15" customHeight="1">
      <c r="A44" s="103"/>
      <c r="B44" s="103"/>
      <c r="C44" s="307"/>
      <c r="D44" s="307"/>
      <c r="E44" s="307"/>
      <c r="F44" s="343"/>
      <c r="G44" s="307"/>
      <c r="H44" s="307"/>
      <c r="I44" s="307"/>
      <c r="J44" s="307"/>
      <c r="K44" s="307"/>
      <c r="L44" s="307"/>
      <c r="M44" s="307"/>
      <c r="N44" s="103"/>
      <c r="O44" s="67"/>
      <c r="P44" s="67"/>
    </row>
    <row r="45" spans="1:16" ht="12.75">
      <c r="A45" s="67"/>
      <c r="B45" s="67"/>
      <c r="C45" s="308"/>
      <c r="D45" s="308"/>
      <c r="E45" s="308"/>
      <c r="F45" s="102"/>
      <c r="G45" s="308"/>
      <c r="L45" s="1"/>
      <c r="M45" s="1"/>
      <c r="N45" s="28"/>
      <c r="O45" s="28"/>
      <c r="P45" s="28"/>
    </row>
  </sheetData>
  <sheetProtection/>
  <mergeCells count="14">
    <mergeCell ref="K43:M43"/>
    <mergeCell ref="K42:M42"/>
    <mergeCell ref="A10:A11"/>
    <mergeCell ref="B10:B11"/>
    <mergeCell ref="F10:I10"/>
    <mergeCell ref="J10:M10"/>
    <mergeCell ref="A40:L40"/>
    <mergeCell ref="K3:M3"/>
    <mergeCell ref="N40:P40"/>
    <mergeCell ref="C10:E10"/>
    <mergeCell ref="A4:M4"/>
    <mergeCell ref="A5:M5"/>
    <mergeCell ref="A7:M7"/>
    <mergeCell ref="A8:B8"/>
  </mergeCells>
  <printOptions horizontalCentered="1"/>
  <pageMargins left="0.48" right="0.45" top="0.45" bottom="0" header="0.22" footer="0.31496062992125984"/>
  <pageSetup fitToHeight="1" fitToWidth="1" horizontalDpi="600" verticalDpi="600" orientation="landscape" paperSize="9" scale="6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42"/>
  <sheetViews>
    <sheetView view="pageBreakPreview" zoomScale="84" zoomScaleSheetLayoutView="84" zoomScalePageLayoutView="0" workbookViewId="0" topLeftCell="A7">
      <selection activeCell="D15" sqref="D15"/>
    </sheetView>
  </sheetViews>
  <sheetFormatPr defaultColWidth="9.140625" defaultRowHeight="12.75"/>
  <cols>
    <col min="1" max="1" width="5.8515625" style="0" customWidth="1"/>
    <col min="2" max="2" width="23.140625" style="80" bestFit="1" customWidth="1"/>
    <col min="3" max="3" width="17.7109375" style="0" customWidth="1"/>
    <col min="4" max="11" width="23.421875" style="0" customWidth="1"/>
    <col min="12" max="12" width="9.140625" style="0" hidden="1" customWidth="1"/>
  </cols>
  <sheetData>
    <row r="2" spans="10:11" ht="21">
      <c r="J2" s="1113" t="s">
        <v>509</v>
      </c>
      <c r="K2" s="1113"/>
    </row>
    <row r="3" spans="1:11" ht="21">
      <c r="A3" s="1113" t="s">
        <v>0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</row>
    <row r="4" spans="1:11" ht="27.75">
      <c r="A4" s="963" t="s">
        <v>684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</row>
    <row r="5" spans="1:11" ht="15">
      <c r="A5" s="134"/>
      <c r="B5" s="31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27" customHeight="1">
      <c r="A6" s="964" t="s">
        <v>814</v>
      </c>
      <c r="B6" s="964"/>
      <c r="C6" s="964"/>
      <c r="D6" s="964"/>
      <c r="E6" s="964"/>
      <c r="F6" s="964"/>
      <c r="G6" s="964"/>
      <c r="H6" s="964"/>
      <c r="I6" s="964"/>
      <c r="J6" s="964"/>
      <c r="K6" s="964"/>
    </row>
    <row r="7" spans="1:12" ht="18">
      <c r="A7" s="225" t="s">
        <v>861</v>
      </c>
      <c r="B7" s="337"/>
      <c r="C7" s="135"/>
      <c r="D7" s="135"/>
      <c r="E7" s="135"/>
      <c r="F7" s="135"/>
      <c r="G7" s="135"/>
      <c r="H7" s="135"/>
      <c r="I7" s="134"/>
      <c r="J7" s="1109" t="s">
        <v>762</v>
      </c>
      <c r="K7" s="1109"/>
      <c r="L7" s="1109"/>
    </row>
    <row r="8" spans="1:11" s="457" customFormat="1" ht="27.75" customHeight="1">
      <c r="A8" s="1209" t="s">
        <v>2</v>
      </c>
      <c r="B8" s="1214" t="s">
        <v>3</v>
      </c>
      <c r="C8" s="1209" t="s">
        <v>288</v>
      </c>
      <c r="D8" s="1209" t="s">
        <v>289</v>
      </c>
      <c r="E8" s="1209"/>
      <c r="F8" s="1209"/>
      <c r="G8" s="1209"/>
      <c r="H8" s="1209"/>
      <c r="I8" s="1210" t="s">
        <v>290</v>
      </c>
      <c r="J8" s="1211"/>
      <c r="K8" s="1212"/>
    </row>
    <row r="9" spans="1:11" s="457" customFormat="1" ht="108.75" customHeight="1">
      <c r="A9" s="1209"/>
      <c r="B9" s="1214"/>
      <c r="C9" s="1209"/>
      <c r="D9" s="710" t="s">
        <v>291</v>
      </c>
      <c r="E9" s="710" t="s">
        <v>192</v>
      </c>
      <c r="F9" s="710" t="s">
        <v>432</v>
      </c>
      <c r="G9" s="710" t="s">
        <v>292</v>
      </c>
      <c r="H9" s="710" t="s">
        <v>406</v>
      </c>
      <c r="I9" s="710" t="s">
        <v>293</v>
      </c>
      <c r="J9" s="710" t="s">
        <v>294</v>
      </c>
      <c r="K9" s="710" t="s">
        <v>295</v>
      </c>
    </row>
    <row r="10" spans="1:11" s="457" customFormat="1" ht="18.75">
      <c r="A10" s="460" t="s">
        <v>252</v>
      </c>
      <c r="B10" s="711" t="s">
        <v>253</v>
      </c>
      <c r="C10" s="460" t="s">
        <v>254</v>
      </c>
      <c r="D10" s="460" t="s">
        <v>255</v>
      </c>
      <c r="E10" s="460" t="s">
        <v>256</v>
      </c>
      <c r="F10" s="460" t="s">
        <v>257</v>
      </c>
      <c r="G10" s="460" t="s">
        <v>258</v>
      </c>
      <c r="H10" s="460" t="s">
        <v>259</v>
      </c>
      <c r="I10" s="460" t="s">
        <v>277</v>
      </c>
      <c r="J10" s="460" t="s">
        <v>278</v>
      </c>
      <c r="K10" s="460" t="s">
        <v>279</v>
      </c>
    </row>
    <row r="11" spans="1:11" s="457" customFormat="1" ht="22.5" customHeight="1">
      <c r="A11" s="461">
        <v>1</v>
      </c>
      <c r="B11" s="514" t="s">
        <v>866</v>
      </c>
      <c r="C11" s="461">
        <v>1</v>
      </c>
      <c r="D11" s="461">
        <v>210</v>
      </c>
      <c r="E11" s="461">
        <v>38044</v>
      </c>
      <c r="F11" s="461">
        <v>82</v>
      </c>
      <c r="G11" s="461">
        <v>477</v>
      </c>
      <c r="H11" s="461">
        <f>F11+G11</f>
        <v>559</v>
      </c>
      <c r="I11" s="491">
        <v>13.57</v>
      </c>
      <c r="J11" s="491">
        <v>80.72</v>
      </c>
      <c r="K11" s="491">
        <f>I11+J11</f>
        <v>94.28999999999999</v>
      </c>
    </row>
    <row r="12" spans="1:11" s="457" customFormat="1" ht="22.5" customHeight="1">
      <c r="A12" s="461">
        <v>2</v>
      </c>
      <c r="B12" s="514" t="s">
        <v>884</v>
      </c>
      <c r="C12" s="461">
        <v>0</v>
      </c>
      <c r="D12" s="461">
        <v>0</v>
      </c>
      <c r="E12" s="461">
        <v>0</v>
      </c>
      <c r="F12" s="461">
        <v>0</v>
      </c>
      <c r="G12" s="461">
        <v>0</v>
      </c>
      <c r="H12" s="461">
        <f aca="true" t="shared" si="0" ref="H12:H32">F12+G12</f>
        <v>0</v>
      </c>
      <c r="I12" s="491">
        <v>0</v>
      </c>
      <c r="J12" s="491">
        <v>0</v>
      </c>
      <c r="K12" s="491">
        <f aca="true" t="shared" si="1" ref="K12:K32">I12+J12</f>
        <v>0</v>
      </c>
    </row>
    <row r="13" spans="1:11" s="457" customFormat="1" ht="22.5" customHeight="1">
      <c r="A13" s="461">
        <v>3</v>
      </c>
      <c r="B13" s="514" t="s">
        <v>867</v>
      </c>
      <c r="C13" s="461">
        <v>1</v>
      </c>
      <c r="D13" s="461">
        <v>50</v>
      </c>
      <c r="E13" s="461">
        <v>10415</v>
      </c>
      <c r="F13" s="461">
        <v>32</v>
      </c>
      <c r="G13" s="461">
        <v>163</v>
      </c>
      <c r="H13" s="461">
        <f t="shared" si="0"/>
        <v>195</v>
      </c>
      <c r="I13" s="491">
        <v>5.44</v>
      </c>
      <c r="J13" s="491">
        <v>27.71</v>
      </c>
      <c r="K13" s="491">
        <f t="shared" si="1"/>
        <v>33.15</v>
      </c>
    </row>
    <row r="14" spans="1:11" s="457" customFormat="1" ht="22.5" customHeight="1">
      <c r="A14" s="461">
        <v>4</v>
      </c>
      <c r="B14" s="514" t="s">
        <v>868</v>
      </c>
      <c r="C14" s="461">
        <v>0</v>
      </c>
      <c r="D14" s="461">
        <v>0</v>
      </c>
      <c r="E14" s="461">
        <v>0</v>
      </c>
      <c r="F14" s="461">
        <v>0</v>
      </c>
      <c r="G14" s="461">
        <v>0</v>
      </c>
      <c r="H14" s="461">
        <f t="shared" si="0"/>
        <v>0</v>
      </c>
      <c r="I14" s="491">
        <v>0</v>
      </c>
      <c r="J14" s="491">
        <v>0</v>
      </c>
      <c r="K14" s="491">
        <f t="shared" si="1"/>
        <v>0</v>
      </c>
    </row>
    <row r="15" spans="1:11" s="457" customFormat="1" ht="22.5" customHeight="1">
      <c r="A15" s="461">
        <v>5</v>
      </c>
      <c r="B15" s="514" t="s">
        <v>869</v>
      </c>
      <c r="C15" s="461">
        <v>0</v>
      </c>
      <c r="D15" s="461">
        <v>0</v>
      </c>
      <c r="E15" s="461">
        <v>0</v>
      </c>
      <c r="F15" s="461">
        <v>0</v>
      </c>
      <c r="G15" s="461">
        <v>0</v>
      </c>
      <c r="H15" s="461">
        <f t="shared" si="0"/>
        <v>0</v>
      </c>
      <c r="I15" s="491">
        <v>0</v>
      </c>
      <c r="J15" s="491">
        <v>0</v>
      </c>
      <c r="K15" s="491">
        <f t="shared" si="1"/>
        <v>0</v>
      </c>
    </row>
    <row r="16" spans="1:11" s="457" customFormat="1" ht="22.5" customHeight="1">
      <c r="A16" s="461">
        <v>6</v>
      </c>
      <c r="B16" s="514" t="s">
        <v>870</v>
      </c>
      <c r="C16" s="461">
        <v>0</v>
      </c>
      <c r="D16" s="461">
        <v>0</v>
      </c>
      <c r="E16" s="461">
        <v>0</v>
      </c>
      <c r="F16" s="461">
        <v>0</v>
      </c>
      <c r="G16" s="461">
        <v>0</v>
      </c>
      <c r="H16" s="461">
        <f t="shared" si="0"/>
        <v>0</v>
      </c>
      <c r="I16" s="491">
        <v>0</v>
      </c>
      <c r="J16" s="491">
        <v>0</v>
      </c>
      <c r="K16" s="491">
        <f t="shared" si="1"/>
        <v>0</v>
      </c>
    </row>
    <row r="17" spans="1:11" s="457" customFormat="1" ht="22.5" customHeight="1">
      <c r="A17" s="461">
        <v>7</v>
      </c>
      <c r="B17" s="514" t="s">
        <v>871</v>
      </c>
      <c r="C17" s="461">
        <v>0</v>
      </c>
      <c r="D17" s="461">
        <v>0</v>
      </c>
      <c r="E17" s="461">
        <v>0</v>
      </c>
      <c r="F17" s="461">
        <v>0</v>
      </c>
      <c r="G17" s="461">
        <v>0</v>
      </c>
      <c r="H17" s="461">
        <f t="shared" si="0"/>
        <v>0</v>
      </c>
      <c r="I17" s="491">
        <v>0</v>
      </c>
      <c r="J17" s="491">
        <v>0</v>
      </c>
      <c r="K17" s="491">
        <f t="shared" si="1"/>
        <v>0</v>
      </c>
    </row>
    <row r="18" spans="1:11" s="457" customFormat="1" ht="22.5" customHeight="1">
      <c r="A18" s="461">
        <v>8</v>
      </c>
      <c r="B18" s="514" t="s">
        <v>872</v>
      </c>
      <c r="C18" s="461">
        <v>0</v>
      </c>
      <c r="D18" s="461">
        <v>0</v>
      </c>
      <c r="E18" s="461">
        <v>0</v>
      </c>
      <c r="F18" s="461">
        <v>0</v>
      </c>
      <c r="G18" s="461">
        <v>0</v>
      </c>
      <c r="H18" s="461">
        <f t="shared" si="0"/>
        <v>0</v>
      </c>
      <c r="I18" s="491">
        <v>0</v>
      </c>
      <c r="J18" s="491">
        <v>0</v>
      </c>
      <c r="K18" s="491">
        <f t="shared" si="1"/>
        <v>0</v>
      </c>
    </row>
    <row r="19" spans="1:11" s="457" customFormat="1" ht="22.5" customHeight="1">
      <c r="A19" s="461">
        <v>9</v>
      </c>
      <c r="B19" s="514" t="s">
        <v>873</v>
      </c>
      <c r="C19" s="461">
        <v>0</v>
      </c>
      <c r="D19" s="461">
        <v>0</v>
      </c>
      <c r="E19" s="461">
        <v>0</v>
      </c>
      <c r="F19" s="461">
        <v>0</v>
      </c>
      <c r="G19" s="461">
        <v>0</v>
      </c>
      <c r="H19" s="461">
        <f t="shared" si="0"/>
        <v>0</v>
      </c>
      <c r="I19" s="491">
        <v>0</v>
      </c>
      <c r="J19" s="491">
        <v>0</v>
      </c>
      <c r="K19" s="491">
        <f t="shared" si="1"/>
        <v>0</v>
      </c>
    </row>
    <row r="20" spans="1:11" s="457" customFormat="1" ht="22.5" customHeight="1">
      <c r="A20" s="461">
        <v>10</v>
      </c>
      <c r="B20" s="514" t="s">
        <v>874</v>
      </c>
      <c r="C20" s="461">
        <v>0</v>
      </c>
      <c r="D20" s="461">
        <v>0</v>
      </c>
      <c r="E20" s="461">
        <v>0</v>
      </c>
      <c r="F20" s="461">
        <v>0</v>
      </c>
      <c r="G20" s="461">
        <v>0</v>
      </c>
      <c r="H20" s="461">
        <f t="shared" si="0"/>
        <v>0</v>
      </c>
      <c r="I20" s="491">
        <v>0</v>
      </c>
      <c r="J20" s="491">
        <v>0</v>
      </c>
      <c r="K20" s="491">
        <f t="shared" si="1"/>
        <v>0</v>
      </c>
    </row>
    <row r="21" spans="1:11" s="457" customFormat="1" ht="22.5" customHeight="1">
      <c r="A21" s="461">
        <v>11</v>
      </c>
      <c r="B21" s="514" t="s">
        <v>875</v>
      </c>
      <c r="C21" s="461">
        <v>0</v>
      </c>
      <c r="D21" s="461">
        <v>0</v>
      </c>
      <c r="E21" s="461">
        <v>0</v>
      </c>
      <c r="F21" s="461">
        <v>0</v>
      </c>
      <c r="G21" s="461">
        <v>0</v>
      </c>
      <c r="H21" s="461">
        <f t="shared" si="0"/>
        <v>0</v>
      </c>
      <c r="I21" s="491">
        <v>0</v>
      </c>
      <c r="J21" s="491">
        <v>0</v>
      </c>
      <c r="K21" s="491">
        <f t="shared" si="1"/>
        <v>0</v>
      </c>
    </row>
    <row r="22" spans="1:11" s="457" customFormat="1" ht="22.5" customHeight="1">
      <c r="A22" s="461">
        <v>12</v>
      </c>
      <c r="B22" s="514" t="s">
        <v>876</v>
      </c>
      <c r="C22" s="461">
        <v>0</v>
      </c>
      <c r="D22" s="461">
        <v>0</v>
      </c>
      <c r="E22" s="461">
        <v>0</v>
      </c>
      <c r="F22" s="461">
        <v>0</v>
      </c>
      <c r="G22" s="461">
        <v>0</v>
      </c>
      <c r="H22" s="461">
        <f t="shared" si="0"/>
        <v>0</v>
      </c>
      <c r="I22" s="491">
        <v>0</v>
      </c>
      <c r="J22" s="491">
        <v>0</v>
      </c>
      <c r="K22" s="491">
        <f t="shared" si="1"/>
        <v>0</v>
      </c>
    </row>
    <row r="23" spans="1:11" s="457" customFormat="1" ht="22.5" customHeight="1">
      <c r="A23" s="461">
        <v>13</v>
      </c>
      <c r="B23" s="514" t="s">
        <v>877</v>
      </c>
      <c r="C23" s="461">
        <v>0</v>
      </c>
      <c r="D23" s="461">
        <v>0</v>
      </c>
      <c r="E23" s="461">
        <v>0</v>
      </c>
      <c r="F23" s="461">
        <v>0</v>
      </c>
      <c r="G23" s="461">
        <v>0</v>
      </c>
      <c r="H23" s="461">
        <f t="shared" si="0"/>
        <v>0</v>
      </c>
      <c r="I23" s="491">
        <v>0</v>
      </c>
      <c r="J23" s="491">
        <v>0</v>
      </c>
      <c r="K23" s="491">
        <f t="shared" si="1"/>
        <v>0</v>
      </c>
    </row>
    <row r="24" spans="1:11" s="457" customFormat="1" ht="22.5" customHeight="1">
      <c r="A24" s="461">
        <v>14</v>
      </c>
      <c r="B24" s="514" t="s">
        <v>878</v>
      </c>
      <c r="C24" s="461">
        <v>0</v>
      </c>
      <c r="D24" s="461">
        <v>0</v>
      </c>
      <c r="E24" s="461">
        <v>0</v>
      </c>
      <c r="F24" s="461">
        <v>0</v>
      </c>
      <c r="G24" s="461">
        <v>0</v>
      </c>
      <c r="H24" s="461">
        <f t="shared" si="0"/>
        <v>0</v>
      </c>
      <c r="I24" s="491">
        <v>0</v>
      </c>
      <c r="J24" s="491">
        <v>0</v>
      </c>
      <c r="K24" s="491">
        <f t="shared" si="1"/>
        <v>0</v>
      </c>
    </row>
    <row r="25" spans="1:11" s="457" customFormat="1" ht="22.5" customHeight="1">
      <c r="A25" s="461">
        <v>15</v>
      </c>
      <c r="B25" s="514" t="s">
        <v>879</v>
      </c>
      <c r="C25" s="461">
        <v>0</v>
      </c>
      <c r="D25" s="461">
        <v>53</v>
      </c>
      <c r="E25" s="461">
        <v>8706</v>
      </c>
      <c r="F25" s="461">
        <v>30</v>
      </c>
      <c r="G25" s="461">
        <v>188</v>
      </c>
      <c r="H25" s="461">
        <f t="shared" si="0"/>
        <v>218</v>
      </c>
      <c r="I25" s="491">
        <v>5.02</v>
      </c>
      <c r="J25" s="491">
        <v>31.92</v>
      </c>
      <c r="K25" s="491">
        <f t="shared" si="1"/>
        <v>36.94</v>
      </c>
    </row>
    <row r="26" spans="1:11" s="457" customFormat="1" ht="22.5" customHeight="1">
      <c r="A26" s="461">
        <v>16</v>
      </c>
      <c r="B26" s="514" t="s">
        <v>885</v>
      </c>
      <c r="C26" s="461">
        <v>0</v>
      </c>
      <c r="D26" s="461">
        <v>0</v>
      </c>
      <c r="E26" s="461">
        <v>0</v>
      </c>
      <c r="F26" s="461">
        <v>0</v>
      </c>
      <c r="G26" s="461">
        <v>0</v>
      </c>
      <c r="H26" s="461">
        <f t="shared" si="0"/>
        <v>0</v>
      </c>
      <c r="I26" s="491">
        <v>0</v>
      </c>
      <c r="J26" s="491">
        <v>0</v>
      </c>
      <c r="K26" s="491">
        <f t="shared" si="1"/>
        <v>0</v>
      </c>
    </row>
    <row r="27" spans="1:11" s="457" customFormat="1" ht="22.5" customHeight="1">
      <c r="A27" s="461">
        <v>17</v>
      </c>
      <c r="B27" s="514" t="s">
        <v>880</v>
      </c>
      <c r="C27" s="461">
        <v>1</v>
      </c>
      <c r="D27" s="461">
        <v>57</v>
      </c>
      <c r="E27" s="461">
        <v>6873</v>
      </c>
      <c r="F27" s="461">
        <v>25</v>
      </c>
      <c r="G27" s="461">
        <v>144</v>
      </c>
      <c r="H27" s="461">
        <f t="shared" si="0"/>
        <v>169</v>
      </c>
      <c r="I27" s="491">
        <v>4.25</v>
      </c>
      <c r="J27" s="491">
        <v>23.04</v>
      </c>
      <c r="K27" s="491">
        <f t="shared" si="1"/>
        <v>27.29</v>
      </c>
    </row>
    <row r="28" spans="1:11" s="457" customFormat="1" ht="22.5" customHeight="1">
      <c r="A28" s="461">
        <v>18</v>
      </c>
      <c r="B28" s="514" t="s">
        <v>881</v>
      </c>
      <c r="C28" s="461">
        <v>1</v>
      </c>
      <c r="D28" s="461">
        <v>93</v>
      </c>
      <c r="E28" s="461">
        <v>16226</v>
      </c>
      <c r="F28" s="461">
        <v>47</v>
      </c>
      <c r="G28" s="461">
        <v>330</v>
      </c>
      <c r="H28" s="461">
        <f t="shared" si="0"/>
        <v>377</v>
      </c>
      <c r="I28" s="491">
        <v>7.88</v>
      </c>
      <c r="J28" s="491">
        <v>52.8</v>
      </c>
      <c r="K28" s="491">
        <f t="shared" si="1"/>
        <v>60.68</v>
      </c>
    </row>
    <row r="29" spans="1:12" s="457" customFormat="1" ht="22.5" customHeight="1">
      <c r="A29" s="461">
        <v>19</v>
      </c>
      <c r="B29" s="514" t="s">
        <v>886</v>
      </c>
      <c r="C29" s="461">
        <v>0</v>
      </c>
      <c r="D29" s="461">
        <v>0</v>
      </c>
      <c r="E29" s="461">
        <v>0</v>
      </c>
      <c r="F29" s="461">
        <v>0</v>
      </c>
      <c r="G29" s="461">
        <v>0</v>
      </c>
      <c r="H29" s="461">
        <f t="shared" si="0"/>
        <v>0</v>
      </c>
      <c r="I29" s="491">
        <v>0</v>
      </c>
      <c r="J29" s="491">
        <v>0</v>
      </c>
      <c r="K29" s="491">
        <f t="shared" si="1"/>
        <v>0</v>
      </c>
      <c r="L29" s="457">
        <v>0</v>
      </c>
    </row>
    <row r="30" spans="1:11" s="457" customFormat="1" ht="22.5" customHeight="1">
      <c r="A30" s="461">
        <v>20</v>
      </c>
      <c r="B30" s="514" t="s">
        <v>882</v>
      </c>
      <c r="C30" s="461">
        <v>0</v>
      </c>
      <c r="D30" s="461">
        <v>0</v>
      </c>
      <c r="E30" s="461">
        <v>0</v>
      </c>
      <c r="F30" s="461">
        <v>0</v>
      </c>
      <c r="G30" s="461">
        <v>0</v>
      </c>
      <c r="H30" s="461">
        <f t="shared" si="0"/>
        <v>0</v>
      </c>
      <c r="I30" s="491">
        <v>0</v>
      </c>
      <c r="J30" s="491">
        <v>0</v>
      </c>
      <c r="K30" s="491">
        <f t="shared" si="1"/>
        <v>0</v>
      </c>
    </row>
    <row r="31" spans="1:11" s="457" customFormat="1" ht="22.5" customHeight="1">
      <c r="A31" s="461">
        <v>21</v>
      </c>
      <c r="B31" s="514" t="s">
        <v>887</v>
      </c>
      <c r="C31" s="461">
        <v>1</v>
      </c>
      <c r="D31" s="461">
        <v>67</v>
      </c>
      <c r="E31" s="461">
        <v>11227</v>
      </c>
      <c r="F31" s="461">
        <v>13</v>
      </c>
      <c r="G31" s="461">
        <v>121</v>
      </c>
      <c r="H31" s="461">
        <f t="shared" si="0"/>
        <v>134</v>
      </c>
      <c r="I31" s="491">
        <v>2.21</v>
      </c>
      <c r="J31" s="491">
        <v>18.76</v>
      </c>
      <c r="K31" s="491">
        <f t="shared" si="1"/>
        <v>20.970000000000002</v>
      </c>
    </row>
    <row r="32" spans="1:11" s="457" customFormat="1" ht="22.5" customHeight="1">
      <c r="A32" s="461">
        <v>22</v>
      </c>
      <c r="B32" s="514" t="s">
        <v>883</v>
      </c>
      <c r="C32" s="461">
        <v>0</v>
      </c>
      <c r="D32" s="461">
        <v>0</v>
      </c>
      <c r="E32" s="461">
        <v>0</v>
      </c>
      <c r="F32" s="461">
        <v>0</v>
      </c>
      <c r="G32" s="461">
        <v>0</v>
      </c>
      <c r="H32" s="461">
        <f t="shared" si="0"/>
        <v>0</v>
      </c>
      <c r="I32" s="491">
        <v>0</v>
      </c>
      <c r="J32" s="491">
        <v>0</v>
      </c>
      <c r="K32" s="491">
        <f t="shared" si="1"/>
        <v>0</v>
      </c>
    </row>
    <row r="33" spans="1:11" s="457" customFormat="1" ht="18">
      <c r="A33" s="551" t="s">
        <v>15</v>
      </c>
      <c r="B33" s="490"/>
      <c r="C33" s="464">
        <f>SUM(C11:C32)</f>
        <v>5</v>
      </c>
      <c r="D33" s="464">
        <f aca="true" t="shared" si="2" ref="D33:K33">SUM(D11:D32)</f>
        <v>530</v>
      </c>
      <c r="E33" s="464">
        <f t="shared" si="2"/>
        <v>91491</v>
      </c>
      <c r="F33" s="464">
        <f t="shared" si="2"/>
        <v>229</v>
      </c>
      <c r="G33" s="464">
        <f t="shared" si="2"/>
        <v>1423</v>
      </c>
      <c r="H33" s="464">
        <f t="shared" si="2"/>
        <v>1652</v>
      </c>
      <c r="I33" s="492">
        <f t="shared" si="2"/>
        <v>38.370000000000005</v>
      </c>
      <c r="J33" s="492">
        <f t="shared" si="2"/>
        <v>234.95</v>
      </c>
      <c r="K33" s="492">
        <f t="shared" si="2"/>
        <v>273.32</v>
      </c>
    </row>
    <row r="35" ht="12.75">
      <c r="A35" s="12" t="s">
        <v>433</v>
      </c>
    </row>
    <row r="36" ht="12.75">
      <c r="A36" s="12"/>
    </row>
    <row r="37" ht="18">
      <c r="A37" s="466" t="s">
        <v>11</v>
      </c>
    </row>
    <row r="39" spans="1:11" ht="21" customHeight="1">
      <c r="A39" s="138"/>
      <c r="B39" s="318"/>
      <c r="C39" s="138"/>
      <c r="D39" s="138"/>
      <c r="I39" s="966" t="s">
        <v>862</v>
      </c>
      <c r="J39" s="966"/>
      <c r="K39" s="966"/>
    </row>
    <row r="40" spans="1:12" ht="21.75" customHeight="1">
      <c r="A40" s="138"/>
      <c r="B40" s="318"/>
      <c r="C40" s="138"/>
      <c r="D40" s="138"/>
      <c r="I40" s="966" t="s">
        <v>864</v>
      </c>
      <c r="J40" s="966"/>
      <c r="K40" s="966"/>
      <c r="L40" s="146"/>
    </row>
    <row r="41" spans="1:12" ht="15" customHeight="1">
      <c r="A41" s="138"/>
      <c r="B41" s="318"/>
      <c r="C41" s="138"/>
      <c r="D41" s="138"/>
      <c r="I41" s="1159"/>
      <c r="J41" s="1159"/>
      <c r="K41" s="1159"/>
      <c r="L41" s="146"/>
    </row>
    <row r="42" spans="3:11" ht="12.75">
      <c r="C42" s="138"/>
      <c r="D42" s="138"/>
      <c r="I42" s="1213"/>
      <c r="J42" s="1213"/>
      <c r="K42" s="142"/>
    </row>
  </sheetData>
  <sheetProtection/>
  <mergeCells count="14">
    <mergeCell ref="I42:J42"/>
    <mergeCell ref="J2:K2"/>
    <mergeCell ref="A4:K4"/>
    <mergeCell ref="A6:K6"/>
    <mergeCell ref="J7:L7"/>
    <mergeCell ref="A8:A9"/>
    <mergeCell ref="B8:B9"/>
    <mergeCell ref="C8:C9"/>
    <mergeCell ref="D8:H8"/>
    <mergeCell ref="I8:K8"/>
    <mergeCell ref="A3:K3"/>
    <mergeCell ref="I39:K39"/>
    <mergeCell ref="I40:K40"/>
    <mergeCell ref="I41:K41"/>
  </mergeCells>
  <printOptions horizontalCentered="1"/>
  <pageMargins left="0.52" right="0.51" top="0.39" bottom="0" header="0.22" footer="0.31496062992125984"/>
  <pageSetup fitToHeight="1" fitToWidth="1" horizontalDpi="600" verticalDpi="600" orientation="landscape" paperSize="9" scale="5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8"/>
  <sheetViews>
    <sheetView view="pageBreakPreview" zoomScale="80" zoomScaleSheetLayoutView="80" zoomScalePageLayoutView="0" workbookViewId="0" topLeftCell="A1">
      <selection activeCell="H26" sqref="H26"/>
    </sheetView>
  </sheetViews>
  <sheetFormatPr defaultColWidth="9.140625" defaultRowHeight="12.75"/>
  <cols>
    <col min="1" max="1" width="7.8515625" style="0" customWidth="1"/>
    <col min="2" max="2" width="21.28125" style="0" bestFit="1" customWidth="1"/>
    <col min="3" max="3" width="13.140625" style="0" customWidth="1"/>
    <col min="4" max="4" width="30.7109375" style="0" customWidth="1"/>
    <col min="5" max="5" width="15.28125" style="0" customWidth="1"/>
    <col min="6" max="6" width="14.421875" style="0" customWidth="1"/>
    <col min="7" max="7" width="15.7109375" style="0" customWidth="1"/>
    <col min="8" max="15" width="15.57421875" style="0" customWidth="1"/>
  </cols>
  <sheetData>
    <row r="1" spans="2:14" ht="30" customHeight="1">
      <c r="B1" s="150"/>
      <c r="C1" s="150"/>
      <c r="D1" s="150"/>
      <c r="E1" s="150"/>
      <c r="F1" s="150"/>
      <c r="G1" s="150" t="s">
        <v>0</v>
      </c>
      <c r="H1" s="150"/>
      <c r="I1" s="150"/>
      <c r="J1" s="150"/>
      <c r="K1" s="150"/>
      <c r="L1" s="150"/>
      <c r="M1" s="1156" t="s">
        <v>511</v>
      </c>
      <c r="N1" s="1156"/>
    </row>
    <row r="2" spans="1:15" ht="27.75">
      <c r="A2" s="963" t="s">
        <v>684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</row>
    <row r="3" spans="1:11" ht="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5" ht="22.5">
      <c r="A4" s="1111" t="s">
        <v>510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</row>
    <row r="5" spans="1:15" ht="18">
      <c r="A5" s="225" t="s">
        <v>861</v>
      </c>
      <c r="B5" s="225"/>
      <c r="C5" s="135"/>
      <c r="D5" s="135"/>
      <c r="E5" s="135"/>
      <c r="F5" s="135"/>
      <c r="G5" s="135"/>
      <c r="H5" s="135"/>
      <c r="I5" s="135"/>
      <c r="J5" s="135"/>
      <c r="K5" s="134"/>
      <c r="M5" s="1109" t="s">
        <v>762</v>
      </c>
      <c r="N5" s="1109"/>
      <c r="O5" s="1109"/>
    </row>
    <row r="6" spans="1:15" s="457" customFormat="1" ht="44.25" customHeight="1">
      <c r="A6" s="1209" t="s">
        <v>2</v>
      </c>
      <c r="B6" s="1209" t="s">
        <v>3</v>
      </c>
      <c r="C6" s="1209" t="s">
        <v>296</v>
      </c>
      <c r="D6" s="1160" t="s">
        <v>297</v>
      </c>
      <c r="E6" s="1160" t="s">
        <v>298</v>
      </c>
      <c r="F6" s="1160" t="s">
        <v>299</v>
      </c>
      <c r="G6" s="1160" t="s">
        <v>300</v>
      </c>
      <c r="H6" s="1209" t="s">
        <v>301</v>
      </c>
      <c r="I6" s="1209"/>
      <c r="J6" s="1209" t="s">
        <v>302</v>
      </c>
      <c r="K6" s="1209"/>
      <c r="L6" s="1209" t="s">
        <v>303</v>
      </c>
      <c r="M6" s="1209"/>
      <c r="N6" s="1209" t="s">
        <v>304</v>
      </c>
      <c r="O6" s="1209"/>
    </row>
    <row r="7" spans="1:15" s="457" customFormat="1" ht="89.25" customHeight="1">
      <c r="A7" s="1209"/>
      <c r="B7" s="1209"/>
      <c r="C7" s="1209"/>
      <c r="D7" s="1161"/>
      <c r="E7" s="1161"/>
      <c r="F7" s="1161"/>
      <c r="G7" s="1161"/>
      <c r="H7" s="710" t="s">
        <v>305</v>
      </c>
      <c r="I7" s="710" t="s">
        <v>306</v>
      </c>
      <c r="J7" s="710" t="s">
        <v>305</v>
      </c>
      <c r="K7" s="710" t="s">
        <v>306</v>
      </c>
      <c r="L7" s="710" t="s">
        <v>305</v>
      </c>
      <c r="M7" s="710" t="s">
        <v>306</v>
      </c>
      <c r="N7" s="710" t="s">
        <v>305</v>
      </c>
      <c r="O7" s="710" t="s">
        <v>306</v>
      </c>
    </row>
    <row r="8" spans="1:15" s="457" customFormat="1" ht="18.75">
      <c r="A8" s="460" t="s">
        <v>252</v>
      </c>
      <c r="B8" s="460" t="s">
        <v>253</v>
      </c>
      <c r="C8" s="460" t="s">
        <v>254</v>
      </c>
      <c r="D8" s="460" t="s">
        <v>255</v>
      </c>
      <c r="E8" s="460" t="s">
        <v>256</v>
      </c>
      <c r="F8" s="460" t="s">
        <v>257</v>
      </c>
      <c r="G8" s="460" t="s">
        <v>258</v>
      </c>
      <c r="H8" s="460" t="s">
        <v>259</v>
      </c>
      <c r="I8" s="460" t="s">
        <v>277</v>
      </c>
      <c r="J8" s="460" t="s">
        <v>278</v>
      </c>
      <c r="K8" s="460" t="s">
        <v>279</v>
      </c>
      <c r="L8" s="460" t="s">
        <v>307</v>
      </c>
      <c r="M8" s="460" t="s">
        <v>308</v>
      </c>
      <c r="N8" s="460" t="s">
        <v>309</v>
      </c>
      <c r="O8" s="460" t="s">
        <v>310</v>
      </c>
    </row>
    <row r="9" spans="1:15" s="406" customFormat="1" ht="24.75" customHeight="1">
      <c r="A9" s="712">
        <v>1</v>
      </c>
      <c r="B9" s="426" t="s">
        <v>866</v>
      </c>
      <c r="C9" s="713">
        <v>1</v>
      </c>
      <c r="D9" s="714" t="s">
        <v>895</v>
      </c>
      <c r="E9" s="713">
        <v>210</v>
      </c>
      <c r="F9" s="713">
        <v>38044</v>
      </c>
      <c r="G9" s="713">
        <v>10</v>
      </c>
      <c r="H9" s="713">
        <v>866.07</v>
      </c>
      <c r="I9" s="713">
        <v>769.53</v>
      </c>
      <c r="J9" s="713">
        <v>326.24</v>
      </c>
      <c r="K9" s="713">
        <v>326.24</v>
      </c>
      <c r="L9" s="713">
        <v>13.57</v>
      </c>
      <c r="M9" s="713">
        <v>13.57</v>
      </c>
      <c r="N9" s="713">
        <v>0</v>
      </c>
      <c r="O9" s="713">
        <v>0</v>
      </c>
    </row>
    <row r="10" spans="1:15" s="406" customFormat="1" ht="24.75" customHeight="1">
      <c r="A10" s="712">
        <v>2</v>
      </c>
      <c r="B10" s="426" t="s">
        <v>884</v>
      </c>
      <c r="C10" s="713">
        <v>0</v>
      </c>
      <c r="D10" s="713" t="s">
        <v>947</v>
      </c>
      <c r="E10" s="713">
        <v>0</v>
      </c>
      <c r="F10" s="713">
        <v>0</v>
      </c>
      <c r="G10" s="713">
        <v>0</v>
      </c>
      <c r="H10" s="713">
        <v>0</v>
      </c>
      <c r="I10" s="713">
        <v>0</v>
      </c>
      <c r="J10" s="713">
        <v>0</v>
      </c>
      <c r="K10" s="713">
        <v>0</v>
      </c>
      <c r="L10" s="713">
        <v>0</v>
      </c>
      <c r="M10" s="713">
        <v>0</v>
      </c>
      <c r="N10" s="713">
        <v>0</v>
      </c>
      <c r="O10" s="713">
        <v>0</v>
      </c>
    </row>
    <row r="11" spans="1:15" s="406" customFormat="1" ht="24.75" customHeight="1">
      <c r="A11" s="712">
        <v>3</v>
      </c>
      <c r="B11" s="426" t="s">
        <v>867</v>
      </c>
      <c r="C11" s="713">
        <v>0</v>
      </c>
      <c r="D11" s="713" t="s">
        <v>947</v>
      </c>
      <c r="E11" s="713">
        <v>0</v>
      </c>
      <c r="F11" s="713">
        <v>0</v>
      </c>
      <c r="G11" s="713">
        <v>0</v>
      </c>
      <c r="H11" s="713">
        <v>0</v>
      </c>
      <c r="I11" s="713">
        <v>0</v>
      </c>
      <c r="J11" s="713">
        <v>0</v>
      </c>
      <c r="K11" s="713">
        <v>0</v>
      </c>
      <c r="L11" s="713">
        <v>0</v>
      </c>
      <c r="M11" s="713">
        <v>0</v>
      </c>
      <c r="N11" s="713">
        <v>0</v>
      </c>
      <c r="O11" s="713">
        <v>0</v>
      </c>
    </row>
    <row r="12" spans="1:15" s="406" customFormat="1" ht="24.75" customHeight="1">
      <c r="A12" s="712">
        <v>4</v>
      </c>
      <c r="B12" s="426" t="s">
        <v>868</v>
      </c>
      <c r="C12" s="713">
        <v>0</v>
      </c>
      <c r="D12" s="713" t="s">
        <v>947</v>
      </c>
      <c r="E12" s="713">
        <v>0</v>
      </c>
      <c r="F12" s="713">
        <v>0</v>
      </c>
      <c r="G12" s="713">
        <v>0</v>
      </c>
      <c r="H12" s="713">
        <v>0</v>
      </c>
      <c r="I12" s="713">
        <v>0</v>
      </c>
      <c r="J12" s="713">
        <v>0</v>
      </c>
      <c r="K12" s="713">
        <v>0</v>
      </c>
      <c r="L12" s="713">
        <v>0</v>
      </c>
      <c r="M12" s="713">
        <v>0</v>
      </c>
      <c r="N12" s="713">
        <v>0</v>
      </c>
      <c r="O12" s="713">
        <v>0</v>
      </c>
    </row>
    <row r="13" spans="1:15" s="406" customFormat="1" ht="24.75" customHeight="1">
      <c r="A13" s="712">
        <v>5</v>
      </c>
      <c r="B13" s="426" t="s">
        <v>869</v>
      </c>
      <c r="C13" s="713">
        <v>0</v>
      </c>
      <c r="D13" s="713" t="s">
        <v>947</v>
      </c>
      <c r="E13" s="713">
        <v>0</v>
      </c>
      <c r="F13" s="713">
        <v>0</v>
      </c>
      <c r="G13" s="713">
        <v>0</v>
      </c>
      <c r="H13" s="713">
        <v>0</v>
      </c>
      <c r="I13" s="713">
        <v>0</v>
      </c>
      <c r="J13" s="713">
        <v>0</v>
      </c>
      <c r="K13" s="713">
        <v>0</v>
      </c>
      <c r="L13" s="713">
        <v>0</v>
      </c>
      <c r="M13" s="713">
        <v>0</v>
      </c>
      <c r="N13" s="713">
        <v>0</v>
      </c>
      <c r="O13" s="713">
        <v>0</v>
      </c>
    </row>
    <row r="14" spans="1:15" s="406" customFormat="1" ht="24.75" customHeight="1">
      <c r="A14" s="712">
        <v>6</v>
      </c>
      <c r="B14" s="426" t="s">
        <v>870</v>
      </c>
      <c r="C14" s="713">
        <v>0</v>
      </c>
      <c r="D14" s="713" t="s">
        <v>947</v>
      </c>
      <c r="E14" s="713">
        <v>0</v>
      </c>
      <c r="F14" s="713">
        <v>0</v>
      </c>
      <c r="G14" s="713">
        <v>0</v>
      </c>
      <c r="H14" s="713">
        <v>0</v>
      </c>
      <c r="I14" s="713">
        <v>0</v>
      </c>
      <c r="J14" s="713">
        <v>0</v>
      </c>
      <c r="K14" s="713">
        <v>0</v>
      </c>
      <c r="L14" s="713">
        <v>0</v>
      </c>
      <c r="M14" s="713">
        <v>0</v>
      </c>
      <c r="N14" s="713">
        <v>0</v>
      </c>
      <c r="O14" s="713">
        <v>0</v>
      </c>
    </row>
    <row r="15" spans="1:15" s="406" customFormat="1" ht="24.75" customHeight="1">
      <c r="A15" s="712">
        <v>7</v>
      </c>
      <c r="B15" s="426" t="s">
        <v>871</v>
      </c>
      <c r="C15" s="713">
        <v>0</v>
      </c>
      <c r="D15" s="713" t="s">
        <v>947</v>
      </c>
      <c r="E15" s="713">
        <v>0</v>
      </c>
      <c r="F15" s="713">
        <v>0</v>
      </c>
      <c r="G15" s="713">
        <v>0</v>
      </c>
      <c r="H15" s="713">
        <v>0</v>
      </c>
      <c r="I15" s="713">
        <v>0</v>
      </c>
      <c r="J15" s="713">
        <v>0</v>
      </c>
      <c r="K15" s="713">
        <v>0</v>
      </c>
      <c r="L15" s="713">
        <v>0</v>
      </c>
      <c r="M15" s="713">
        <v>0</v>
      </c>
      <c r="N15" s="713">
        <v>0</v>
      </c>
      <c r="O15" s="713">
        <v>0</v>
      </c>
    </row>
    <row r="16" spans="1:15" s="406" customFormat="1" ht="24.75" customHeight="1">
      <c r="A16" s="712">
        <v>8</v>
      </c>
      <c r="B16" s="426" t="s">
        <v>872</v>
      </c>
      <c r="C16" s="713">
        <v>0</v>
      </c>
      <c r="D16" s="713" t="s">
        <v>947</v>
      </c>
      <c r="E16" s="713">
        <v>0</v>
      </c>
      <c r="F16" s="713">
        <v>0</v>
      </c>
      <c r="G16" s="713">
        <v>0</v>
      </c>
      <c r="H16" s="713">
        <v>0</v>
      </c>
      <c r="I16" s="713">
        <v>0</v>
      </c>
      <c r="J16" s="713">
        <v>0</v>
      </c>
      <c r="K16" s="713">
        <v>0</v>
      </c>
      <c r="L16" s="713">
        <v>0</v>
      </c>
      <c r="M16" s="713">
        <v>0</v>
      </c>
      <c r="N16" s="713">
        <v>0</v>
      </c>
      <c r="O16" s="713">
        <v>0</v>
      </c>
    </row>
    <row r="17" spans="1:15" s="406" customFormat="1" ht="24.75" customHeight="1">
      <c r="A17" s="712">
        <v>9</v>
      </c>
      <c r="B17" s="426" t="s">
        <v>873</v>
      </c>
      <c r="C17" s="713">
        <v>0</v>
      </c>
      <c r="D17" s="713" t="s">
        <v>947</v>
      </c>
      <c r="E17" s="713">
        <v>0</v>
      </c>
      <c r="F17" s="713">
        <v>0</v>
      </c>
      <c r="G17" s="713">
        <v>0</v>
      </c>
      <c r="H17" s="713">
        <v>0</v>
      </c>
      <c r="I17" s="713">
        <v>0</v>
      </c>
      <c r="J17" s="713">
        <v>0</v>
      </c>
      <c r="K17" s="713">
        <v>0</v>
      </c>
      <c r="L17" s="713">
        <v>0</v>
      </c>
      <c r="M17" s="713">
        <v>0</v>
      </c>
      <c r="N17" s="713">
        <v>0</v>
      </c>
      <c r="O17" s="713">
        <v>0</v>
      </c>
    </row>
    <row r="18" spans="1:15" s="406" customFormat="1" ht="24.75" customHeight="1">
      <c r="A18" s="712">
        <v>10</v>
      </c>
      <c r="B18" s="426" t="s">
        <v>874</v>
      </c>
      <c r="C18" s="713">
        <v>0</v>
      </c>
      <c r="D18" s="713" t="s">
        <v>947</v>
      </c>
      <c r="E18" s="713">
        <v>0</v>
      </c>
      <c r="F18" s="713">
        <v>0</v>
      </c>
      <c r="G18" s="713">
        <v>0</v>
      </c>
      <c r="H18" s="713">
        <v>0</v>
      </c>
      <c r="I18" s="713">
        <v>0</v>
      </c>
      <c r="J18" s="713">
        <v>0</v>
      </c>
      <c r="K18" s="713">
        <v>0</v>
      </c>
      <c r="L18" s="713">
        <v>0</v>
      </c>
      <c r="M18" s="713">
        <v>0</v>
      </c>
      <c r="N18" s="713">
        <v>0</v>
      </c>
      <c r="O18" s="713">
        <v>0</v>
      </c>
    </row>
    <row r="19" spans="1:15" s="406" customFormat="1" ht="24.75" customHeight="1">
      <c r="A19" s="712">
        <v>11</v>
      </c>
      <c r="B19" s="426" t="s">
        <v>875</v>
      </c>
      <c r="C19" s="713">
        <v>0</v>
      </c>
      <c r="D19" s="713" t="s">
        <v>947</v>
      </c>
      <c r="E19" s="713">
        <v>0</v>
      </c>
      <c r="F19" s="713">
        <v>0</v>
      </c>
      <c r="G19" s="713">
        <v>0</v>
      </c>
      <c r="H19" s="713">
        <v>0</v>
      </c>
      <c r="I19" s="713">
        <v>0</v>
      </c>
      <c r="J19" s="713">
        <v>0</v>
      </c>
      <c r="K19" s="713">
        <v>0</v>
      </c>
      <c r="L19" s="713">
        <v>0</v>
      </c>
      <c r="M19" s="713">
        <v>0</v>
      </c>
      <c r="N19" s="713">
        <v>0</v>
      </c>
      <c r="O19" s="713">
        <v>0</v>
      </c>
    </row>
    <row r="20" spans="1:15" s="406" customFormat="1" ht="24.75" customHeight="1">
      <c r="A20" s="712">
        <v>12</v>
      </c>
      <c r="B20" s="426" t="s">
        <v>876</v>
      </c>
      <c r="C20" s="713">
        <v>0</v>
      </c>
      <c r="D20" s="713" t="s">
        <v>947</v>
      </c>
      <c r="E20" s="713">
        <v>0</v>
      </c>
      <c r="F20" s="713">
        <v>0</v>
      </c>
      <c r="G20" s="713">
        <v>0</v>
      </c>
      <c r="H20" s="713">
        <v>0</v>
      </c>
      <c r="I20" s="713">
        <v>0</v>
      </c>
      <c r="J20" s="713">
        <v>0</v>
      </c>
      <c r="K20" s="713">
        <v>0</v>
      </c>
      <c r="L20" s="713">
        <v>0</v>
      </c>
      <c r="M20" s="713">
        <v>0</v>
      </c>
      <c r="N20" s="713">
        <v>0</v>
      </c>
      <c r="O20" s="713">
        <v>0</v>
      </c>
    </row>
    <row r="21" spans="1:15" s="406" customFormat="1" ht="24.75" customHeight="1">
      <c r="A21" s="712">
        <v>13</v>
      </c>
      <c r="B21" s="426" t="s">
        <v>877</v>
      </c>
      <c r="C21" s="713">
        <v>0</v>
      </c>
      <c r="D21" s="713" t="s">
        <v>947</v>
      </c>
      <c r="E21" s="713">
        <v>0</v>
      </c>
      <c r="F21" s="713">
        <v>0</v>
      </c>
      <c r="G21" s="713">
        <v>0</v>
      </c>
      <c r="H21" s="713">
        <v>0</v>
      </c>
      <c r="I21" s="713">
        <v>0</v>
      </c>
      <c r="J21" s="713">
        <v>0</v>
      </c>
      <c r="K21" s="713">
        <v>0</v>
      </c>
      <c r="L21" s="713">
        <v>0</v>
      </c>
      <c r="M21" s="713">
        <v>0</v>
      </c>
      <c r="N21" s="713">
        <v>0</v>
      </c>
      <c r="O21" s="713">
        <v>0</v>
      </c>
    </row>
    <row r="22" spans="1:15" s="406" customFormat="1" ht="24.75" customHeight="1">
      <c r="A22" s="712">
        <v>14</v>
      </c>
      <c r="B22" s="426" t="s">
        <v>878</v>
      </c>
      <c r="C22" s="713">
        <v>0</v>
      </c>
      <c r="D22" s="713" t="s">
        <v>947</v>
      </c>
      <c r="E22" s="713">
        <v>0</v>
      </c>
      <c r="F22" s="713">
        <v>0</v>
      </c>
      <c r="G22" s="713">
        <v>0</v>
      </c>
      <c r="H22" s="713">
        <v>0</v>
      </c>
      <c r="I22" s="713">
        <v>0</v>
      </c>
      <c r="J22" s="713">
        <v>0</v>
      </c>
      <c r="K22" s="713">
        <v>0</v>
      </c>
      <c r="L22" s="713">
        <v>0</v>
      </c>
      <c r="M22" s="713">
        <v>0</v>
      </c>
      <c r="N22" s="713">
        <v>0</v>
      </c>
      <c r="O22" s="713">
        <v>0</v>
      </c>
    </row>
    <row r="23" spans="1:15" s="406" customFormat="1" ht="24.75" customHeight="1">
      <c r="A23" s="712">
        <v>15</v>
      </c>
      <c r="B23" s="426" t="s">
        <v>879</v>
      </c>
      <c r="C23" s="713">
        <v>0</v>
      </c>
      <c r="D23" s="713" t="s">
        <v>947</v>
      </c>
      <c r="E23" s="713">
        <v>0</v>
      </c>
      <c r="F23" s="713">
        <v>0</v>
      </c>
      <c r="G23" s="713">
        <v>0</v>
      </c>
      <c r="H23" s="713">
        <v>0</v>
      </c>
      <c r="I23" s="713">
        <v>0</v>
      </c>
      <c r="J23" s="713">
        <v>0</v>
      </c>
      <c r="K23" s="713">
        <v>0</v>
      </c>
      <c r="L23" s="713">
        <v>0</v>
      </c>
      <c r="M23" s="713">
        <v>0</v>
      </c>
      <c r="N23" s="713">
        <v>0</v>
      </c>
      <c r="O23" s="713">
        <v>0</v>
      </c>
    </row>
    <row r="24" spans="1:15" s="406" customFormat="1" ht="24.75" customHeight="1">
      <c r="A24" s="712">
        <v>16</v>
      </c>
      <c r="B24" s="426" t="s">
        <v>885</v>
      </c>
      <c r="C24" s="713">
        <v>0</v>
      </c>
      <c r="D24" s="713" t="s">
        <v>947</v>
      </c>
      <c r="E24" s="713">
        <v>0</v>
      </c>
      <c r="F24" s="713">
        <v>0</v>
      </c>
      <c r="G24" s="713">
        <v>0</v>
      </c>
      <c r="H24" s="713">
        <v>0</v>
      </c>
      <c r="I24" s="713">
        <v>0</v>
      </c>
      <c r="J24" s="713">
        <v>0</v>
      </c>
      <c r="K24" s="713">
        <v>0</v>
      </c>
      <c r="L24" s="713">
        <v>0</v>
      </c>
      <c r="M24" s="713">
        <v>0</v>
      </c>
      <c r="N24" s="713">
        <v>0</v>
      </c>
      <c r="O24" s="713">
        <v>0</v>
      </c>
    </row>
    <row r="25" spans="1:15" s="406" customFormat="1" ht="24.75" customHeight="1">
      <c r="A25" s="712">
        <v>17</v>
      </c>
      <c r="B25" s="426" t="s">
        <v>880</v>
      </c>
      <c r="C25" s="713">
        <v>0</v>
      </c>
      <c r="D25" s="713" t="s">
        <v>947</v>
      </c>
      <c r="E25" s="713">
        <v>0</v>
      </c>
      <c r="F25" s="713">
        <v>0</v>
      </c>
      <c r="G25" s="713">
        <v>0</v>
      </c>
      <c r="H25" s="713">
        <v>0</v>
      </c>
      <c r="I25" s="713">
        <v>0</v>
      </c>
      <c r="J25" s="713">
        <v>0</v>
      </c>
      <c r="K25" s="713">
        <v>0</v>
      </c>
      <c r="L25" s="713">
        <v>0</v>
      </c>
      <c r="M25" s="713">
        <v>0</v>
      </c>
      <c r="N25" s="713">
        <v>0</v>
      </c>
      <c r="O25" s="713">
        <v>0</v>
      </c>
    </row>
    <row r="26" spans="1:15" s="406" customFormat="1" ht="24.75" customHeight="1">
      <c r="A26" s="712">
        <v>18</v>
      </c>
      <c r="B26" s="426" t="s">
        <v>881</v>
      </c>
      <c r="C26" s="713">
        <v>0</v>
      </c>
      <c r="D26" s="713" t="s">
        <v>947</v>
      </c>
      <c r="E26" s="713">
        <v>0</v>
      </c>
      <c r="F26" s="713">
        <v>0</v>
      </c>
      <c r="G26" s="713">
        <v>0</v>
      </c>
      <c r="H26" s="713">
        <v>0</v>
      </c>
      <c r="I26" s="713">
        <v>0</v>
      </c>
      <c r="J26" s="713">
        <v>0</v>
      </c>
      <c r="K26" s="713">
        <v>0</v>
      </c>
      <c r="L26" s="713">
        <v>0</v>
      </c>
      <c r="M26" s="713">
        <v>0</v>
      </c>
      <c r="N26" s="713">
        <v>0</v>
      </c>
      <c r="O26" s="713">
        <v>0</v>
      </c>
    </row>
    <row r="27" spans="1:15" s="406" customFormat="1" ht="24.75" customHeight="1">
      <c r="A27" s="712">
        <v>19</v>
      </c>
      <c r="B27" s="426" t="s">
        <v>886</v>
      </c>
      <c r="C27" s="713">
        <v>0</v>
      </c>
      <c r="D27" s="713" t="s">
        <v>947</v>
      </c>
      <c r="E27" s="713">
        <v>0</v>
      </c>
      <c r="F27" s="713">
        <v>0</v>
      </c>
      <c r="G27" s="713">
        <v>0</v>
      </c>
      <c r="H27" s="713">
        <v>0</v>
      </c>
      <c r="I27" s="713">
        <v>0</v>
      </c>
      <c r="J27" s="713">
        <v>0</v>
      </c>
      <c r="K27" s="713">
        <v>0</v>
      </c>
      <c r="L27" s="713">
        <v>0</v>
      </c>
      <c r="M27" s="713">
        <v>0</v>
      </c>
      <c r="N27" s="713">
        <v>0</v>
      </c>
      <c r="O27" s="713">
        <v>0</v>
      </c>
    </row>
    <row r="28" spans="1:15" s="406" customFormat="1" ht="24.75" customHeight="1">
      <c r="A28" s="712">
        <v>20</v>
      </c>
      <c r="B28" s="426" t="s">
        <v>882</v>
      </c>
      <c r="C28" s="713">
        <v>0</v>
      </c>
      <c r="D28" s="713" t="s">
        <v>947</v>
      </c>
      <c r="E28" s="713">
        <v>0</v>
      </c>
      <c r="F28" s="713">
        <v>0</v>
      </c>
      <c r="G28" s="713">
        <v>0</v>
      </c>
      <c r="H28" s="713">
        <v>0</v>
      </c>
      <c r="I28" s="713">
        <v>0</v>
      </c>
      <c r="J28" s="713">
        <v>0</v>
      </c>
      <c r="K28" s="713">
        <v>0</v>
      </c>
      <c r="L28" s="713">
        <v>0</v>
      </c>
      <c r="M28" s="713">
        <v>0</v>
      </c>
      <c r="N28" s="713">
        <v>0</v>
      </c>
      <c r="O28" s="713">
        <v>0</v>
      </c>
    </row>
    <row r="29" spans="1:15" s="406" customFormat="1" ht="24.75" customHeight="1">
      <c r="A29" s="712">
        <v>21</v>
      </c>
      <c r="B29" s="426" t="s">
        <v>887</v>
      </c>
      <c r="C29" s="713">
        <v>0</v>
      </c>
      <c r="D29" s="713" t="s">
        <v>947</v>
      </c>
      <c r="E29" s="713">
        <v>0</v>
      </c>
      <c r="F29" s="713">
        <v>0</v>
      </c>
      <c r="G29" s="713">
        <v>0</v>
      </c>
      <c r="H29" s="713">
        <v>0</v>
      </c>
      <c r="I29" s="713">
        <v>0</v>
      </c>
      <c r="J29" s="713">
        <v>0</v>
      </c>
      <c r="K29" s="713">
        <v>0</v>
      </c>
      <c r="L29" s="713">
        <v>0</v>
      </c>
      <c r="M29" s="713">
        <v>0</v>
      </c>
      <c r="N29" s="713">
        <v>0</v>
      </c>
      <c r="O29" s="713">
        <v>0</v>
      </c>
    </row>
    <row r="30" spans="1:15" s="406" customFormat="1" ht="24.75" customHeight="1">
      <c r="A30" s="712">
        <v>22</v>
      </c>
      <c r="B30" s="426" t="s">
        <v>883</v>
      </c>
      <c r="C30" s="713">
        <v>0</v>
      </c>
      <c r="D30" s="713" t="s">
        <v>947</v>
      </c>
      <c r="E30" s="713">
        <v>0</v>
      </c>
      <c r="F30" s="713">
        <v>0</v>
      </c>
      <c r="G30" s="713">
        <v>0</v>
      </c>
      <c r="H30" s="713">
        <v>0</v>
      </c>
      <c r="I30" s="713">
        <v>0</v>
      </c>
      <c r="J30" s="713">
        <v>0</v>
      </c>
      <c r="K30" s="713">
        <v>0</v>
      </c>
      <c r="L30" s="713">
        <v>0</v>
      </c>
      <c r="M30" s="713">
        <v>0</v>
      </c>
      <c r="N30" s="713">
        <v>0</v>
      </c>
      <c r="O30" s="713">
        <v>0</v>
      </c>
    </row>
    <row r="31" spans="1:15" s="474" customFormat="1" ht="18.75">
      <c r="A31" s="683" t="s">
        <v>15</v>
      </c>
      <c r="B31" s="551"/>
      <c r="C31" s="464">
        <f>SUM(C9:C30)</f>
        <v>1</v>
      </c>
      <c r="D31" s="460"/>
      <c r="E31" s="464">
        <f aca="true" t="shared" si="0" ref="E31:O31">SUM(E9:E30)</f>
        <v>210</v>
      </c>
      <c r="F31" s="464">
        <f t="shared" si="0"/>
        <v>38044</v>
      </c>
      <c r="G31" s="464">
        <f t="shared" si="0"/>
        <v>10</v>
      </c>
      <c r="H31" s="464">
        <f t="shared" si="0"/>
        <v>866.07</v>
      </c>
      <c r="I31" s="464">
        <f t="shared" si="0"/>
        <v>769.53</v>
      </c>
      <c r="J31" s="464">
        <f t="shared" si="0"/>
        <v>326.24</v>
      </c>
      <c r="K31" s="464">
        <f t="shared" si="0"/>
        <v>326.24</v>
      </c>
      <c r="L31" s="464">
        <f t="shared" si="0"/>
        <v>13.57</v>
      </c>
      <c r="M31" s="464">
        <f t="shared" si="0"/>
        <v>13.57</v>
      </c>
      <c r="N31" s="464">
        <f t="shared" si="0"/>
        <v>0</v>
      </c>
      <c r="O31" s="464">
        <f t="shared" si="0"/>
        <v>0</v>
      </c>
    </row>
    <row r="32" spans="1:15" ht="16.5">
      <c r="A32" s="74"/>
      <c r="B32" s="10"/>
      <c r="C32" s="165"/>
      <c r="D32" s="346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</row>
    <row r="33" spans="1:15" ht="18">
      <c r="A33" s="466" t="s">
        <v>11</v>
      </c>
      <c r="B33" s="10"/>
      <c r="C33" s="165"/>
      <c r="D33" s="346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</row>
    <row r="34" ht="26.25" customHeight="1"/>
    <row r="35" spans="1:15" ht="18">
      <c r="A35" s="138"/>
      <c r="B35" s="138"/>
      <c r="C35" s="138"/>
      <c r="D35" s="138"/>
      <c r="L35" s="966" t="s">
        <v>862</v>
      </c>
      <c r="M35" s="966"/>
      <c r="N35" s="966"/>
      <c r="O35" s="966"/>
    </row>
    <row r="36" spans="1:15" ht="18">
      <c r="A36" s="138"/>
      <c r="B36" s="138"/>
      <c r="C36" s="138"/>
      <c r="D36" s="138"/>
      <c r="L36" s="966" t="s">
        <v>864</v>
      </c>
      <c r="M36" s="966"/>
      <c r="N36" s="966"/>
      <c r="O36" s="966"/>
    </row>
    <row r="37" spans="1:15" ht="12.75">
      <c r="A37" s="138"/>
      <c r="B37" s="138"/>
      <c r="C37" s="138"/>
      <c r="D37" s="138"/>
      <c r="L37" s="1159"/>
      <c r="M37" s="1159"/>
      <c r="N37" s="1159"/>
      <c r="O37" s="1159"/>
    </row>
    <row r="38" spans="3:15" ht="12.75">
      <c r="C38" s="138"/>
      <c r="D38" s="138"/>
      <c r="L38" s="1213"/>
      <c r="M38" s="1213"/>
      <c r="N38" s="1213"/>
      <c r="O38" s="142"/>
    </row>
  </sheetData>
  <sheetProtection/>
  <mergeCells count="19">
    <mergeCell ref="M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L36:O36"/>
    <mergeCell ref="L37:O37"/>
    <mergeCell ref="L38:N38"/>
    <mergeCell ref="G6:G7"/>
    <mergeCell ref="H6:I6"/>
    <mergeCell ref="J6:K6"/>
    <mergeCell ref="L6:M6"/>
    <mergeCell ref="N6:O6"/>
    <mergeCell ref="L35:O35"/>
  </mergeCells>
  <printOptions horizontalCentered="1"/>
  <pageMargins left="0.53" right="0.52" top="0.4" bottom="0" header="0.24" footer="0.31496062992125984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V32"/>
  <sheetViews>
    <sheetView view="pageBreakPreview" zoomScale="70" zoomScaleNormal="85" zoomScaleSheetLayoutView="70" zoomScalePageLayoutView="0" workbookViewId="0" topLeftCell="A1">
      <selection activeCell="L7" sqref="L7"/>
    </sheetView>
  </sheetViews>
  <sheetFormatPr defaultColWidth="9.140625" defaultRowHeight="12.75"/>
  <cols>
    <col min="1" max="1" width="5.57421875" style="243" customWidth="1"/>
    <col min="2" max="2" width="28.28125" style="243" customWidth="1"/>
    <col min="3" max="4" width="13.00390625" style="272" bestFit="1" customWidth="1"/>
    <col min="5" max="5" width="10.00390625" style="272" customWidth="1"/>
    <col min="6" max="6" width="13.00390625" style="272" bestFit="1" customWidth="1"/>
    <col min="7" max="8" width="11.421875" style="272" bestFit="1" customWidth="1"/>
    <col min="9" max="9" width="10.00390625" style="272" customWidth="1"/>
    <col min="10" max="10" width="13.00390625" style="272" bestFit="1" customWidth="1"/>
    <col min="11" max="12" width="11.421875" style="272" bestFit="1" customWidth="1"/>
    <col min="13" max="13" width="10.00390625" style="272" customWidth="1"/>
    <col min="14" max="16" width="13.00390625" style="272" bestFit="1" customWidth="1"/>
    <col min="17" max="17" width="10.00390625" style="272" customWidth="1"/>
    <col min="18" max="18" width="13.00390625" style="272" bestFit="1" customWidth="1"/>
    <col min="19" max="19" width="12.7109375" style="272" customWidth="1"/>
    <col min="20" max="20" width="11.57421875" style="272" customWidth="1"/>
    <col min="21" max="21" width="10.28125" style="272" customWidth="1"/>
    <col min="22" max="22" width="15.7109375" style="272" customWidth="1"/>
    <col min="23" max="27" width="9.140625" style="243" customWidth="1"/>
    <col min="28" max="28" width="11.00390625" style="243" customWidth="1"/>
    <col min="29" max="30" width="8.8515625" style="243" hidden="1" customWidth="1"/>
    <col min="31" max="16384" width="9.140625" style="243" customWidth="1"/>
  </cols>
  <sheetData>
    <row r="2" spans="7:20" ht="31.5" customHeight="1">
      <c r="G2" s="892"/>
      <c r="H2" s="892"/>
      <c r="I2" s="892"/>
      <c r="J2" s="892"/>
      <c r="K2" s="892"/>
      <c r="L2" s="892"/>
      <c r="M2" s="892"/>
      <c r="N2" s="892"/>
      <c r="O2" s="892"/>
      <c r="P2" s="273"/>
      <c r="Q2" s="273"/>
      <c r="R2" s="273"/>
      <c r="T2" s="398" t="s">
        <v>55</v>
      </c>
    </row>
    <row r="3" spans="1:22" s="441" customFormat="1" ht="23.25">
      <c r="A3" s="893" t="s">
        <v>53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440"/>
    </row>
    <row r="4" spans="1:256" s="441" customFormat="1" ht="26.25">
      <c r="A4" s="894" t="s">
        <v>684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439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2"/>
      <c r="BF4" s="442"/>
      <c r="BG4" s="442"/>
      <c r="BH4" s="442"/>
      <c r="BI4" s="442"/>
      <c r="BJ4" s="442"/>
      <c r="BK4" s="442"/>
      <c r="BL4" s="442"/>
      <c r="BM4" s="442"/>
      <c r="BN4" s="442"/>
      <c r="BO4" s="442"/>
      <c r="BP4" s="442"/>
      <c r="BQ4" s="442"/>
      <c r="BR4" s="442"/>
      <c r="BS4" s="442"/>
      <c r="BT4" s="442"/>
      <c r="BU4" s="442"/>
      <c r="BV4" s="442"/>
      <c r="BW4" s="442"/>
      <c r="BX4" s="442"/>
      <c r="BY4" s="442"/>
      <c r="BZ4" s="442"/>
      <c r="CA4" s="442"/>
      <c r="CB4" s="442"/>
      <c r="CC4" s="442"/>
      <c r="CD4" s="442"/>
      <c r="CE4" s="442"/>
      <c r="CF4" s="442"/>
      <c r="CG4" s="442"/>
      <c r="CH4" s="442"/>
      <c r="CI4" s="442"/>
      <c r="CJ4" s="442"/>
      <c r="CK4" s="442"/>
      <c r="CL4" s="442"/>
      <c r="CM4" s="442"/>
      <c r="CN4" s="442"/>
      <c r="CO4" s="442"/>
      <c r="CP4" s="442"/>
      <c r="CQ4" s="442"/>
      <c r="CR4" s="442"/>
      <c r="CS4" s="442"/>
      <c r="CT4" s="442"/>
      <c r="CU4" s="442"/>
      <c r="CV4" s="442"/>
      <c r="CW4" s="442"/>
      <c r="CX4" s="442"/>
      <c r="CY4" s="442"/>
      <c r="CZ4" s="442"/>
      <c r="DA4" s="442"/>
      <c r="DB4" s="442"/>
      <c r="DC4" s="442"/>
      <c r="DD4" s="442"/>
      <c r="DE4" s="442"/>
      <c r="DF4" s="442"/>
      <c r="DG4" s="442"/>
      <c r="DH4" s="442"/>
      <c r="DI4" s="442"/>
      <c r="DJ4" s="442"/>
      <c r="DK4" s="442"/>
      <c r="DL4" s="442"/>
      <c r="DM4" s="442"/>
      <c r="DN4" s="442"/>
      <c r="DO4" s="442"/>
      <c r="DP4" s="442"/>
      <c r="DQ4" s="442"/>
      <c r="DR4" s="442"/>
      <c r="DS4" s="442"/>
      <c r="DT4" s="442"/>
      <c r="DU4" s="442"/>
      <c r="DV4" s="442"/>
      <c r="DW4" s="442"/>
      <c r="DX4" s="442"/>
      <c r="DY4" s="442"/>
      <c r="DZ4" s="442"/>
      <c r="EA4" s="442"/>
      <c r="EB4" s="442"/>
      <c r="EC4" s="442"/>
      <c r="ED4" s="442"/>
      <c r="EE4" s="442"/>
      <c r="EF4" s="442"/>
      <c r="EG4" s="442"/>
      <c r="EH4" s="442"/>
      <c r="EI4" s="442"/>
      <c r="EJ4" s="442"/>
      <c r="EK4" s="442"/>
      <c r="EL4" s="442"/>
      <c r="EM4" s="442"/>
      <c r="EN4" s="442"/>
      <c r="EO4" s="442"/>
      <c r="EP4" s="442"/>
      <c r="EQ4" s="442"/>
      <c r="ER4" s="442"/>
      <c r="ES4" s="442"/>
      <c r="ET4" s="442"/>
      <c r="EU4" s="442"/>
      <c r="EV4" s="442"/>
      <c r="EW4" s="442"/>
      <c r="EX4" s="442"/>
      <c r="EY4" s="442"/>
      <c r="EZ4" s="442"/>
      <c r="FA4" s="442"/>
      <c r="FB4" s="442"/>
      <c r="FC4" s="442"/>
      <c r="FD4" s="442"/>
      <c r="FE4" s="442"/>
      <c r="FF4" s="442"/>
      <c r="FG4" s="442"/>
      <c r="FH4" s="442"/>
      <c r="FI4" s="442"/>
      <c r="FJ4" s="442"/>
      <c r="FK4" s="442"/>
      <c r="FL4" s="442"/>
      <c r="FM4" s="442"/>
      <c r="FN4" s="442"/>
      <c r="FO4" s="442"/>
      <c r="FP4" s="442"/>
      <c r="FQ4" s="442"/>
      <c r="FR4" s="442"/>
      <c r="FS4" s="442"/>
      <c r="FT4" s="442"/>
      <c r="FU4" s="442"/>
      <c r="FV4" s="442"/>
      <c r="FW4" s="442"/>
      <c r="FX4" s="442"/>
      <c r="FY4" s="442"/>
      <c r="FZ4" s="442"/>
      <c r="GA4" s="442"/>
      <c r="GB4" s="442"/>
      <c r="GC4" s="442"/>
      <c r="GD4" s="442"/>
      <c r="GE4" s="442"/>
      <c r="GF4" s="442"/>
      <c r="GG4" s="442"/>
      <c r="GH4" s="442"/>
      <c r="GI4" s="442"/>
      <c r="GJ4" s="442"/>
      <c r="GK4" s="442"/>
      <c r="GL4" s="442"/>
      <c r="GM4" s="442"/>
      <c r="GN4" s="442"/>
      <c r="GO4" s="442"/>
      <c r="GP4" s="442"/>
      <c r="GQ4" s="442"/>
      <c r="GR4" s="442"/>
      <c r="GS4" s="442"/>
      <c r="GT4" s="442"/>
      <c r="GU4" s="442"/>
      <c r="GV4" s="442"/>
      <c r="GW4" s="442"/>
      <c r="GX4" s="442"/>
      <c r="GY4" s="442"/>
      <c r="GZ4" s="442"/>
      <c r="HA4" s="442"/>
      <c r="HB4" s="442"/>
      <c r="HC4" s="442"/>
      <c r="HD4" s="442"/>
      <c r="HE4" s="442"/>
      <c r="HF4" s="442"/>
      <c r="HG4" s="442"/>
      <c r="HH4" s="442"/>
      <c r="HI4" s="442"/>
      <c r="HJ4" s="442"/>
      <c r="HK4" s="442"/>
      <c r="HL4" s="442"/>
      <c r="HM4" s="442"/>
      <c r="HN4" s="442"/>
      <c r="HO4" s="442"/>
      <c r="HP4" s="442"/>
      <c r="HQ4" s="442"/>
      <c r="HR4" s="442"/>
      <c r="HS4" s="442"/>
      <c r="HT4" s="442"/>
      <c r="HU4" s="442"/>
      <c r="HV4" s="442"/>
      <c r="HW4" s="442"/>
      <c r="HX4" s="442"/>
      <c r="HY4" s="442"/>
      <c r="HZ4" s="442"/>
      <c r="IA4" s="442"/>
      <c r="IB4" s="442"/>
      <c r="IC4" s="442"/>
      <c r="ID4" s="442"/>
      <c r="IE4" s="442"/>
      <c r="IF4" s="442"/>
      <c r="IG4" s="442"/>
      <c r="IH4" s="442"/>
      <c r="II4" s="442"/>
      <c r="IJ4" s="442"/>
      <c r="IK4" s="442"/>
      <c r="IL4" s="442"/>
      <c r="IM4" s="442"/>
      <c r="IN4" s="442"/>
      <c r="IO4" s="442"/>
      <c r="IP4" s="442"/>
      <c r="IQ4" s="442"/>
      <c r="IR4" s="442"/>
      <c r="IS4" s="442"/>
      <c r="IT4" s="442"/>
      <c r="IU4" s="442"/>
      <c r="IV4" s="442"/>
    </row>
    <row r="5" spans="1:22" s="441" customFormat="1" ht="23.25">
      <c r="A5" s="898" t="s">
        <v>724</v>
      </c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440"/>
    </row>
    <row r="6" spans="1:21" ht="15.75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1:22" s="402" customFormat="1" ht="19.5">
      <c r="A7" s="899" t="s">
        <v>861</v>
      </c>
      <c r="B7" s="899"/>
      <c r="C7" s="899"/>
      <c r="D7" s="399"/>
      <c r="E7" s="399"/>
      <c r="F7" s="399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1"/>
    </row>
    <row r="8" spans="3:30" s="402" customFormat="1" ht="19.5"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900" t="s">
        <v>444</v>
      </c>
      <c r="V8" s="900"/>
      <c r="AB8" s="901"/>
      <c r="AC8" s="901"/>
      <c r="AD8" s="901"/>
    </row>
    <row r="9" spans="1:256" s="406" customFormat="1" ht="18.75" customHeight="1">
      <c r="A9" s="902" t="s">
        <v>954</v>
      </c>
      <c r="B9" s="905" t="s">
        <v>104</v>
      </c>
      <c r="C9" s="908" t="s">
        <v>148</v>
      </c>
      <c r="D9" s="909"/>
      <c r="E9" s="909"/>
      <c r="F9" s="910"/>
      <c r="G9" s="908" t="s">
        <v>766</v>
      </c>
      <c r="H9" s="909"/>
      <c r="I9" s="909"/>
      <c r="J9" s="909"/>
      <c r="K9" s="909"/>
      <c r="L9" s="909"/>
      <c r="M9" s="909"/>
      <c r="N9" s="909"/>
      <c r="O9" s="909"/>
      <c r="P9" s="909"/>
      <c r="Q9" s="909"/>
      <c r="R9" s="910"/>
      <c r="S9" s="914" t="s">
        <v>237</v>
      </c>
      <c r="T9" s="915"/>
      <c r="U9" s="915"/>
      <c r="V9" s="915"/>
      <c r="W9" s="404"/>
      <c r="X9" s="404"/>
      <c r="Y9" s="404"/>
      <c r="Z9" s="404"/>
      <c r="AA9" s="404"/>
      <c r="AB9" s="404"/>
      <c r="AC9" s="404"/>
      <c r="AD9" s="404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5"/>
      <c r="BV9" s="405"/>
      <c r="BW9" s="405"/>
      <c r="BX9" s="405"/>
      <c r="BY9" s="405"/>
      <c r="BZ9" s="405"/>
      <c r="CA9" s="405"/>
      <c r="CB9" s="405"/>
      <c r="CC9" s="405"/>
      <c r="CD9" s="405"/>
      <c r="CE9" s="405"/>
      <c r="CF9" s="405"/>
      <c r="CG9" s="405"/>
      <c r="CH9" s="405"/>
      <c r="CI9" s="405"/>
      <c r="CJ9" s="405"/>
      <c r="CK9" s="405"/>
      <c r="CL9" s="405"/>
      <c r="CM9" s="405"/>
      <c r="CN9" s="405"/>
      <c r="CO9" s="405"/>
      <c r="CP9" s="405"/>
      <c r="CQ9" s="405"/>
      <c r="CR9" s="405"/>
      <c r="CS9" s="405"/>
      <c r="CT9" s="405"/>
      <c r="CU9" s="405"/>
      <c r="CV9" s="405"/>
      <c r="CW9" s="405"/>
      <c r="CX9" s="405"/>
      <c r="CY9" s="405"/>
      <c r="CZ9" s="405"/>
      <c r="DA9" s="405"/>
      <c r="DB9" s="405"/>
      <c r="DC9" s="405"/>
      <c r="DD9" s="405"/>
      <c r="DE9" s="405"/>
      <c r="DF9" s="405"/>
      <c r="DG9" s="405"/>
      <c r="DH9" s="405"/>
      <c r="DI9" s="405"/>
      <c r="DJ9" s="405"/>
      <c r="DK9" s="405"/>
      <c r="DL9" s="405"/>
      <c r="DM9" s="405"/>
      <c r="DN9" s="405"/>
      <c r="DO9" s="405"/>
      <c r="DP9" s="405"/>
      <c r="DQ9" s="405"/>
      <c r="DR9" s="405"/>
      <c r="DS9" s="405"/>
      <c r="DT9" s="405"/>
      <c r="DU9" s="405"/>
      <c r="DV9" s="405"/>
      <c r="DW9" s="405"/>
      <c r="DX9" s="405"/>
      <c r="DY9" s="405"/>
      <c r="DZ9" s="405"/>
      <c r="EA9" s="405"/>
      <c r="EB9" s="405"/>
      <c r="EC9" s="405"/>
      <c r="ED9" s="405"/>
      <c r="EE9" s="405"/>
      <c r="EF9" s="405"/>
      <c r="EG9" s="405"/>
      <c r="EH9" s="405"/>
      <c r="EI9" s="405"/>
      <c r="EJ9" s="405"/>
      <c r="EK9" s="405"/>
      <c r="EL9" s="405"/>
      <c r="EM9" s="405"/>
      <c r="EN9" s="405"/>
      <c r="EO9" s="405"/>
      <c r="EP9" s="405"/>
      <c r="EQ9" s="405"/>
      <c r="ER9" s="405"/>
      <c r="ES9" s="405"/>
      <c r="ET9" s="405"/>
      <c r="EU9" s="405"/>
      <c r="EV9" s="405"/>
      <c r="EW9" s="405"/>
      <c r="EX9" s="405"/>
      <c r="EY9" s="405"/>
      <c r="EZ9" s="405"/>
      <c r="FA9" s="405"/>
      <c r="FB9" s="405"/>
      <c r="FC9" s="405"/>
      <c r="FD9" s="405"/>
      <c r="FE9" s="405"/>
      <c r="FF9" s="405"/>
      <c r="FG9" s="405"/>
      <c r="FH9" s="405"/>
      <c r="FI9" s="405"/>
      <c r="FJ9" s="405"/>
      <c r="FK9" s="405"/>
      <c r="FL9" s="405"/>
      <c r="FM9" s="405"/>
      <c r="FN9" s="405"/>
      <c r="FO9" s="405"/>
      <c r="FP9" s="405"/>
      <c r="FQ9" s="405"/>
      <c r="FR9" s="405"/>
      <c r="FS9" s="405"/>
      <c r="FT9" s="405"/>
      <c r="FU9" s="405"/>
      <c r="FV9" s="405"/>
      <c r="FW9" s="405"/>
      <c r="FX9" s="405"/>
      <c r="FY9" s="405"/>
      <c r="FZ9" s="405"/>
      <c r="GA9" s="405"/>
      <c r="GB9" s="405"/>
      <c r="GC9" s="405"/>
      <c r="GD9" s="405"/>
      <c r="GE9" s="405"/>
      <c r="GF9" s="405"/>
      <c r="GG9" s="405"/>
      <c r="GH9" s="405"/>
      <c r="GI9" s="405"/>
      <c r="GJ9" s="405"/>
      <c r="GK9" s="405"/>
      <c r="GL9" s="405"/>
      <c r="GM9" s="405"/>
      <c r="GN9" s="405"/>
      <c r="GO9" s="405"/>
      <c r="GP9" s="405"/>
      <c r="GQ9" s="405"/>
      <c r="GR9" s="405"/>
      <c r="GS9" s="405"/>
      <c r="GT9" s="405"/>
      <c r="GU9" s="405"/>
      <c r="GV9" s="405"/>
      <c r="GW9" s="405"/>
      <c r="GX9" s="405"/>
      <c r="GY9" s="405"/>
      <c r="GZ9" s="405"/>
      <c r="HA9" s="405"/>
      <c r="HB9" s="405"/>
      <c r="HC9" s="405"/>
      <c r="HD9" s="405"/>
      <c r="HE9" s="405"/>
      <c r="HF9" s="405"/>
      <c r="HG9" s="405"/>
      <c r="HH9" s="405"/>
      <c r="HI9" s="405"/>
      <c r="HJ9" s="405"/>
      <c r="HK9" s="405"/>
      <c r="HL9" s="405"/>
      <c r="HM9" s="405"/>
      <c r="HN9" s="405"/>
      <c r="HO9" s="405"/>
      <c r="HP9" s="405"/>
      <c r="HQ9" s="405"/>
      <c r="HR9" s="405"/>
      <c r="HS9" s="405"/>
      <c r="HT9" s="405"/>
      <c r="HU9" s="405"/>
      <c r="HV9" s="405"/>
      <c r="HW9" s="405"/>
      <c r="HX9" s="405"/>
      <c r="HY9" s="405"/>
      <c r="HZ9" s="405"/>
      <c r="IA9" s="405"/>
      <c r="IB9" s="405"/>
      <c r="IC9" s="405"/>
      <c r="ID9" s="405"/>
      <c r="IE9" s="405"/>
      <c r="IF9" s="405"/>
      <c r="IG9" s="405"/>
      <c r="IH9" s="405"/>
      <c r="II9" s="405"/>
      <c r="IJ9" s="405"/>
      <c r="IK9" s="405"/>
      <c r="IL9" s="405"/>
      <c r="IM9" s="405"/>
      <c r="IN9" s="405"/>
      <c r="IO9" s="405"/>
      <c r="IP9" s="405"/>
      <c r="IQ9" s="405"/>
      <c r="IR9" s="405"/>
      <c r="IS9" s="405"/>
      <c r="IT9" s="405"/>
      <c r="IU9" s="405"/>
      <c r="IV9" s="405"/>
    </row>
    <row r="10" spans="1:256" s="406" customFormat="1" ht="18.75" customHeight="1">
      <c r="A10" s="903"/>
      <c r="B10" s="906"/>
      <c r="C10" s="911"/>
      <c r="D10" s="912"/>
      <c r="E10" s="912"/>
      <c r="F10" s="913"/>
      <c r="G10" s="895" t="s">
        <v>168</v>
      </c>
      <c r="H10" s="896"/>
      <c r="I10" s="896"/>
      <c r="J10" s="897"/>
      <c r="K10" s="895" t="s">
        <v>169</v>
      </c>
      <c r="L10" s="896"/>
      <c r="M10" s="896"/>
      <c r="N10" s="897"/>
      <c r="O10" s="858" t="s">
        <v>15</v>
      </c>
      <c r="P10" s="858"/>
      <c r="Q10" s="858"/>
      <c r="R10" s="858"/>
      <c r="S10" s="916"/>
      <c r="T10" s="917"/>
      <c r="U10" s="917"/>
      <c r="V10" s="917"/>
      <c r="W10" s="404"/>
      <c r="X10" s="404"/>
      <c r="Y10" s="404"/>
      <c r="Z10" s="404"/>
      <c r="AA10" s="404"/>
      <c r="AB10" s="404"/>
      <c r="AC10" s="404"/>
      <c r="AD10" s="404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405"/>
      <c r="DN10" s="405"/>
      <c r="DO10" s="405"/>
      <c r="DP10" s="405"/>
      <c r="DQ10" s="405"/>
      <c r="DR10" s="405"/>
      <c r="DS10" s="405"/>
      <c r="DT10" s="405"/>
      <c r="DU10" s="405"/>
      <c r="DV10" s="405"/>
      <c r="DW10" s="405"/>
      <c r="DX10" s="405"/>
      <c r="DY10" s="405"/>
      <c r="DZ10" s="405"/>
      <c r="EA10" s="405"/>
      <c r="EB10" s="405"/>
      <c r="EC10" s="405"/>
      <c r="ED10" s="405"/>
      <c r="EE10" s="405"/>
      <c r="EF10" s="405"/>
      <c r="EG10" s="405"/>
      <c r="EH10" s="405"/>
      <c r="EI10" s="405"/>
      <c r="EJ10" s="405"/>
      <c r="EK10" s="405"/>
      <c r="EL10" s="405"/>
      <c r="EM10" s="405"/>
      <c r="EN10" s="405"/>
      <c r="EO10" s="405"/>
      <c r="EP10" s="405"/>
      <c r="EQ10" s="405"/>
      <c r="ER10" s="405"/>
      <c r="ES10" s="405"/>
      <c r="ET10" s="405"/>
      <c r="EU10" s="405"/>
      <c r="EV10" s="405"/>
      <c r="EW10" s="405"/>
      <c r="EX10" s="405"/>
      <c r="EY10" s="405"/>
      <c r="EZ10" s="405"/>
      <c r="FA10" s="405"/>
      <c r="FB10" s="405"/>
      <c r="FC10" s="405"/>
      <c r="FD10" s="405"/>
      <c r="FE10" s="405"/>
      <c r="FF10" s="405"/>
      <c r="FG10" s="405"/>
      <c r="FH10" s="405"/>
      <c r="FI10" s="405"/>
      <c r="FJ10" s="405"/>
      <c r="FK10" s="405"/>
      <c r="FL10" s="405"/>
      <c r="FM10" s="405"/>
      <c r="FN10" s="405"/>
      <c r="FO10" s="405"/>
      <c r="FP10" s="405"/>
      <c r="FQ10" s="405"/>
      <c r="FR10" s="405"/>
      <c r="FS10" s="405"/>
      <c r="FT10" s="405"/>
      <c r="FU10" s="405"/>
      <c r="FV10" s="405"/>
      <c r="FW10" s="405"/>
      <c r="FX10" s="405"/>
      <c r="FY10" s="405"/>
      <c r="FZ10" s="405"/>
      <c r="GA10" s="405"/>
      <c r="GB10" s="405"/>
      <c r="GC10" s="405"/>
      <c r="GD10" s="405"/>
      <c r="GE10" s="405"/>
      <c r="GF10" s="405"/>
      <c r="GG10" s="405"/>
      <c r="GH10" s="405"/>
      <c r="GI10" s="405"/>
      <c r="GJ10" s="405"/>
      <c r="GK10" s="405"/>
      <c r="GL10" s="405"/>
      <c r="GM10" s="405"/>
      <c r="GN10" s="405"/>
      <c r="GO10" s="405"/>
      <c r="GP10" s="405"/>
      <c r="GQ10" s="405"/>
      <c r="GR10" s="405"/>
      <c r="GS10" s="405"/>
      <c r="GT10" s="405"/>
      <c r="GU10" s="405"/>
      <c r="GV10" s="405"/>
      <c r="GW10" s="405"/>
      <c r="GX10" s="405"/>
      <c r="GY10" s="405"/>
      <c r="GZ10" s="405"/>
      <c r="HA10" s="405"/>
      <c r="HB10" s="405"/>
      <c r="HC10" s="405"/>
      <c r="HD10" s="405"/>
      <c r="HE10" s="405"/>
      <c r="HF10" s="405"/>
      <c r="HG10" s="405"/>
      <c r="HH10" s="405"/>
      <c r="HI10" s="405"/>
      <c r="HJ10" s="405"/>
      <c r="HK10" s="405"/>
      <c r="HL10" s="405"/>
      <c r="HM10" s="405"/>
      <c r="HN10" s="405"/>
      <c r="HO10" s="405"/>
      <c r="HP10" s="405"/>
      <c r="HQ10" s="405"/>
      <c r="HR10" s="405"/>
      <c r="HS10" s="405"/>
      <c r="HT10" s="405"/>
      <c r="HU10" s="405"/>
      <c r="HV10" s="405"/>
      <c r="HW10" s="405"/>
      <c r="HX10" s="405"/>
      <c r="HY10" s="405"/>
      <c r="HZ10" s="405"/>
      <c r="IA10" s="405"/>
      <c r="IB10" s="405"/>
      <c r="IC10" s="405"/>
      <c r="ID10" s="405"/>
      <c r="IE10" s="405"/>
      <c r="IF10" s="405"/>
      <c r="IG10" s="405"/>
      <c r="IH10" s="405"/>
      <c r="II10" s="405"/>
      <c r="IJ10" s="405"/>
      <c r="IK10" s="405"/>
      <c r="IL10" s="405"/>
      <c r="IM10" s="405"/>
      <c r="IN10" s="405"/>
      <c r="IO10" s="405"/>
      <c r="IP10" s="405"/>
      <c r="IQ10" s="405"/>
      <c r="IR10" s="405"/>
      <c r="IS10" s="405"/>
      <c r="IT10" s="405"/>
      <c r="IU10" s="405"/>
      <c r="IV10" s="405"/>
    </row>
    <row r="11" spans="1:256" s="406" customFormat="1" ht="57" customHeight="1">
      <c r="A11" s="904"/>
      <c r="B11" s="907"/>
      <c r="C11" s="407" t="s">
        <v>238</v>
      </c>
      <c r="D11" s="407" t="s">
        <v>239</v>
      </c>
      <c r="E11" s="407" t="s">
        <v>240</v>
      </c>
      <c r="F11" s="407" t="s">
        <v>85</v>
      </c>
      <c r="G11" s="407" t="s">
        <v>238</v>
      </c>
      <c r="H11" s="407" t="s">
        <v>239</v>
      </c>
      <c r="I11" s="407" t="s">
        <v>240</v>
      </c>
      <c r="J11" s="407" t="s">
        <v>15</v>
      </c>
      <c r="K11" s="407" t="s">
        <v>238</v>
      </c>
      <c r="L11" s="407" t="s">
        <v>239</v>
      </c>
      <c r="M11" s="407" t="s">
        <v>240</v>
      </c>
      <c r="N11" s="407" t="s">
        <v>85</v>
      </c>
      <c r="O11" s="407" t="s">
        <v>238</v>
      </c>
      <c r="P11" s="407" t="s">
        <v>239</v>
      </c>
      <c r="Q11" s="407" t="s">
        <v>240</v>
      </c>
      <c r="R11" s="407" t="s">
        <v>15</v>
      </c>
      <c r="S11" s="408" t="s">
        <v>440</v>
      </c>
      <c r="T11" s="408" t="s">
        <v>441</v>
      </c>
      <c r="U11" s="408" t="s">
        <v>442</v>
      </c>
      <c r="V11" s="403" t="s">
        <v>443</v>
      </c>
      <c r="W11" s="404"/>
      <c r="X11" s="404"/>
      <c r="Y11" s="404"/>
      <c r="Z11" s="404"/>
      <c r="AA11" s="404"/>
      <c r="AB11" s="404"/>
      <c r="AC11" s="404"/>
      <c r="AD11" s="404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5"/>
      <c r="DE11" s="405"/>
      <c r="DF11" s="405"/>
      <c r="DG11" s="405"/>
      <c r="DH11" s="405"/>
      <c r="DI11" s="405"/>
      <c r="DJ11" s="405"/>
      <c r="DK11" s="405"/>
      <c r="DL11" s="405"/>
      <c r="DM11" s="405"/>
      <c r="DN11" s="405"/>
      <c r="DO11" s="405"/>
      <c r="DP11" s="405"/>
      <c r="DQ11" s="405"/>
      <c r="DR11" s="405"/>
      <c r="DS11" s="405"/>
      <c r="DT11" s="405"/>
      <c r="DU11" s="405"/>
      <c r="DV11" s="405"/>
      <c r="DW11" s="405"/>
      <c r="DX11" s="405"/>
      <c r="DY11" s="405"/>
      <c r="DZ11" s="405"/>
      <c r="EA11" s="405"/>
      <c r="EB11" s="405"/>
      <c r="EC11" s="405"/>
      <c r="ED11" s="405"/>
      <c r="EE11" s="405"/>
      <c r="EF11" s="405"/>
      <c r="EG11" s="405"/>
      <c r="EH11" s="405"/>
      <c r="EI11" s="405"/>
      <c r="EJ11" s="405"/>
      <c r="EK11" s="405"/>
      <c r="EL11" s="405"/>
      <c r="EM11" s="405"/>
      <c r="EN11" s="405"/>
      <c r="EO11" s="405"/>
      <c r="EP11" s="405"/>
      <c r="EQ11" s="405"/>
      <c r="ER11" s="405"/>
      <c r="ES11" s="405"/>
      <c r="ET11" s="405"/>
      <c r="EU11" s="405"/>
      <c r="EV11" s="405"/>
      <c r="EW11" s="405"/>
      <c r="EX11" s="405"/>
      <c r="EY11" s="405"/>
      <c r="EZ11" s="405"/>
      <c r="FA11" s="405"/>
      <c r="FB11" s="405"/>
      <c r="FC11" s="405"/>
      <c r="FD11" s="405"/>
      <c r="FE11" s="405"/>
      <c r="FF11" s="405"/>
      <c r="FG11" s="405"/>
      <c r="FH11" s="405"/>
      <c r="FI11" s="405"/>
      <c r="FJ11" s="405"/>
      <c r="FK11" s="405"/>
      <c r="FL11" s="405"/>
      <c r="FM11" s="405"/>
      <c r="FN11" s="405"/>
      <c r="FO11" s="405"/>
      <c r="FP11" s="405"/>
      <c r="FQ11" s="405"/>
      <c r="FR11" s="405"/>
      <c r="FS11" s="405"/>
      <c r="FT11" s="405"/>
      <c r="FU11" s="405"/>
      <c r="FV11" s="405"/>
      <c r="FW11" s="405"/>
      <c r="FX11" s="405"/>
      <c r="FY11" s="405"/>
      <c r="FZ11" s="405"/>
      <c r="GA11" s="405"/>
      <c r="GB11" s="405"/>
      <c r="GC11" s="405"/>
      <c r="GD11" s="405"/>
      <c r="GE11" s="405"/>
      <c r="GF11" s="405"/>
      <c r="GG11" s="405"/>
      <c r="GH11" s="405"/>
      <c r="GI11" s="405"/>
      <c r="GJ11" s="405"/>
      <c r="GK11" s="405"/>
      <c r="GL11" s="405"/>
      <c r="GM11" s="405"/>
      <c r="GN11" s="405"/>
      <c r="GO11" s="405"/>
      <c r="GP11" s="405"/>
      <c r="GQ11" s="405"/>
      <c r="GR11" s="405"/>
      <c r="GS11" s="405"/>
      <c r="GT11" s="405"/>
      <c r="GU11" s="405"/>
      <c r="GV11" s="405"/>
      <c r="GW11" s="405"/>
      <c r="GX11" s="405"/>
      <c r="GY11" s="405"/>
      <c r="GZ11" s="405"/>
      <c r="HA11" s="405"/>
      <c r="HB11" s="405"/>
      <c r="HC11" s="405"/>
      <c r="HD11" s="405"/>
      <c r="HE11" s="405"/>
      <c r="HF11" s="405"/>
      <c r="HG11" s="405"/>
      <c r="HH11" s="405"/>
      <c r="HI11" s="405"/>
      <c r="HJ11" s="405"/>
      <c r="HK11" s="405"/>
      <c r="HL11" s="405"/>
      <c r="HM11" s="405"/>
      <c r="HN11" s="405"/>
      <c r="HO11" s="405"/>
      <c r="HP11" s="405"/>
      <c r="HQ11" s="405"/>
      <c r="HR11" s="405"/>
      <c r="HS11" s="405"/>
      <c r="HT11" s="405"/>
      <c r="HU11" s="405"/>
      <c r="HV11" s="405"/>
      <c r="HW11" s="405"/>
      <c r="HX11" s="405"/>
      <c r="HY11" s="405"/>
      <c r="HZ11" s="405"/>
      <c r="IA11" s="405"/>
      <c r="IB11" s="405"/>
      <c r="IC11" s="405"/>
      <c r="ID11" s="405"/>
      <c r="IE11" s="405"/>
      <c r="IF11" s="405"/>
      <c r="IG11" s="405"/>
      <c r="IH11" s="405"/>
      <c r="II11" s="405"/>
      <c r="IJ11" s="405"/>
      <c r="IK11" s="405"/>
      <c r="IL11" s="405"/>
      <c r="IM11" s="405"/>
      <c r="IN11" s="405"/>
      <c r="IO11" s="405"/>
      <c r="IP11" s="405"/>
      <c r="IQ11" s="405"/>
      <c r="IR11" s="405"/>
      <c r="IS11" s="405"/>
      <c r="IT11" s="405"/>
      <c r="IU11" s="405"/>
      <c r="IV11" s="405"/>
    </row>
    <row r="12" spans="1:256" s="406" customFormat="1" ht="20.25" customHeight="1">
      <c r="A12" s="409">
        <v>1</v>
      </c>
      <c r="B12" s="410">
        <v>2</v>
      </c>
      <c r="C12" s="409">
        <v>3</v>
      </c>
      <c r="D12" s="409">
        <v>4</v>
      </c>
      <c r="E12" s="410">
        <v>5</v>
      </c>
      <c r="F12" s="409">
        <v>6</v>
      </c>
      <c r="G12" s="409">
        <v>7</v>
      </c>
      <c r="H12" s="410">
        <v>8</v>
      </c>
      <c r="I12" s="409">
        <v>9</v>
      </c>
      <c r="J12" s="409">
        <v>10</v>
      </c>
      <c r="K12" s="410">
        <v>11</v>
      </c>
      <c r="L12" s="409">
        <v>12</v>
      </c>
      <c r="M12" s="409">
        <v>13</v>
      </c>
      <c r="N12" s="410">
        <v>14</v>
      </c>
      <c r="O12" s="409">
        <v>15</v>
      </c>
      <c r="P12" s="409">
        <v>16</v>
      </c>
      <c r="Q12" s="410">
        <v>17</v>
      </c>
      <c r="R12" s="409">
        <v>18</v>
      </c>
      <c r="S12" s="409">
        <v>19</v>
      </c>
      <c r="T12" s="410">
        <v>20</v>
      </c>
      <c r="U12" s="409">
        <v>21</v>
      </c>
      <c r="V12" s="409">
        <v>22</v>
      </c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  <c r="AH12" s="412"/>
      <c r="AI12" s="412"/>
      <c r="AJ12" s="412"/>
      <c r="AK12" s="412"/>
      <c r="AL12" s="412"/>
      <c r="AM12" s="412"/>
      <c r="AN12" s="412"/>
      <c r="AO12" s="412"/>
      <c r="AP12" s="412"/>
      <c r="AQ12" s="412"/>
      <c r="AR12" s="412"/>
      <c r="AS12" s="412"/>
      <c r="AT12" s="412"/>
      <c r="AU12" s="412"/>
      <c r="AV12" s="412"/>
      <c r="AW12" s="412"/>
      <c r="AX12" s="412"/>
      <c r="AY12" s="412"/>
      <c r="AZ12" s="412"/>
      <c r="BA12" s="412"/>
      <c r="BB12" s="412"/>
      <c r="BC12" s="412"/>
      <c r="BD12" s="412"/>
      <c r="BE12" s="412"/>
      <c r="BF12" s="412"/>
      <c r="BG12" s="412"/>
      <c r="BH12" s="412"/>
      <c r="BI12" s="412"/>
      <c r="BJ12" s="412"/>
      <c r="BK12" s="412"/>
      <c r="BL12" s="412"/>
      <c r="BM12" s="412"/>
      <c r="BN12" s="412"/>
      <c r="BO12" s="412"/>
      <c r="BP12" s="412"/>
      <c r="BQ12" s="412"/>
      <c r="BR12" s="412"/>
      <c r="BS12" s="412"/>
      <c r="BT12" s="412"/>
      <c r="BU12" s="412"/>
      <c r="BV12" s="412"/>
      <c r="BW12" s="412"/>
      <c r="BX12" s="412"/>
      <c r="BY12" s="412"/>
      <c r="BZ12" s="412"/>
      <c r="CA12" s="412"/>
      <c r="CB12" s="412"/>
      <c r="CC12" s="412"/>
      <c r="CD12" s="412"/>
      <c r="CE12" s="412"/>
      <c r="CF12" s="412"/>
      <c r="CG12" s="412"/>
      <c r="CH12" s="412"/>
      <c r="CI12" s="412"/>
      <c r="CJ12" s="412"/>
      <c r="CK12" s="412"/>
      <c r="CL12" s="412"/>
      <c r="CM12" s="412"/>
      <c r="CN12" s="412"/>
      <c r="CO12" s="412"/>
      <c r="CP12" s="412"/>
      <c r="CQ12" s="412"/>
      <c r="CR12" s="412"/>
      <c r="CS12" s="412"/>
      <c r="CT12" s="412"/>
      <c r="CU12" s="412"/>
      <c r="CV12" s="412"/>
      <c r="CW12" s="412"/>
      <c r="CX12" s="412"/>
      <c r="CY12" s="412"/>
      <c r="CZ12" s="412"/>
      <c r="DA12" s="412"/>
      <c r="DB12" s="412"/>
      <c r="DC12" s="412"/>
      <c r="DD12" s="412"/>
      <c r="DE12" s="412"/>
      <c r="DF12" s="412"/>
      <c r="DG12" s="412"/>
      <c r="DH12" s="412"/>
      <c r="DI12" s="412"/>
      <c r="DJ12" s="412"/>
      <c r="DK12" s="412"/>
      <c r="DL12" s="412"/>
      <c r="DM12" s="412"/>
      <c r="DN12" s="412"/>
      <c r="DO12" s="412"/>
      <c r="DP12" s="412"/>
      <c r="DQ12" s="412"/>
      <c r="DR12" s="412"/>
      <c r="DS12" s="412"/>
      <c r="DT12" s="412"/>
      <c r="DU12" s="412"/>
      <c r="DV12" s="412"/>
      <c r="DW12" s="412"/>
      <c r="DX12" s="412"/>
      <c r="DY12" s="412"/>
      <c r="DZ12" s="412"/>
      <c r="EA12" s="412"/>
      <c r="EB12" s="412"/>
      <c r="EC12" s="412"/>
      <c r="ED12" s="412"/>
      <c r="EE12" s="412"/>
      <c r="EF12" s="412"/>
      <c r="EG12" s="412"/>
      <c r="EH12" s="412"/>
      <c r="EI12" s="412"/>
      <c r="EJ12" s="412"/>
      <c r="EK12" s="412"/>
      <c r="EL12" s="412"/>
      <c r="EM12" s="412"/>
      <c r="EN12" s="412"/>
      <c r="EO12" s="412"/>
      <c r="EP12" s="412"/>
      <c r="EQ12" s="412"/>
      <c r="ER12" s="412"/>
      <c r="ES12" s="412"/>
      <c r="ET12" s="412"/>
      <c r="EU12" s="412"/>
      <c r="EV12" s="412"/>
      <c r="EW12" s="412"/>
      <c r="EX12" s="412"/>
      <c r="EY12" s="412"/>
      <c r="EZ12" s="412"/>
      <c r="FA12" s="412"/>
      <c r="FB12" s="412"/>
      <c r="FC12" s="412"/>
      <c r="FD12" s="412"/>
      <c r="FE12" s="412"/>
      <c r="FF12" s="412"/>
      <c r="FG12" s="412"/>
      <c r="FH12" s="412"/>
      <c r="FI12" s="412"/>
      <c r="FJ12" s="412"/>
      <c r="FK12" s="412"/>
      <c r="FL12" s="412"/>
      <c r="FM12" s="412"/>
      <c r="FN12" s="412"/>
      <c r="FO12" s="412"/>
      <c r="FP12" s="412"/>
      <c r="FQ12" s="412"/>
      <c r="FR12" s="412"/>
      <c r="FS12" s="412"/>
      <c r="FT12" s="412"/>
      <c r="FU12" s="412"/>
      <c r="FV12" s="412"/>
      <c r="FW12" s="412"/>
      <c r="FX12" s="412"/>
      <c r="FY12" s="412"/>
      <c r="FZ12" s="412"/>
      <c r="GA12" s="412"/>
      <c r="GB12" s="412"/>
      <c r="GC12" s="412"/>
      <c r="GD12" s="412"/>
      <c r="GE12" s="412"/>
      <c r="GF12" s="412"/>
      <c r="GG12" s="412"/>
      <c r="GH12" s="412"/>
      <c r="GI12" s="412"/>
      <c r="GJ12" s="412"/>
      <c r="GK12" s="412"/>
      <c r="GL12" s="412"/>
      <c r="GM12" s="412"/>
      <c r="GN12" s="412"/>
      <c r="GO12" s="412"/>
      <c r="GP12" s="412"/>
      <c r="GQ12" s="412"/>
      <c r="GR12" s="412"/>
      <c r="GS12" s="412"/>
      <c r="GT12" s="412"/>
      <c r="GU12" s="412"/>
      <c r="GV12" s="412"/>
      <c r="GW12" s="412"/>
      <c r="GX12" s="412"/>
      <c r="GY12" s="412"/>
      <c r="GZ12" s="412"/>
      <c r="HA12" s="412"/>
      <c r="HB12" s="412"/>
      <c r="HC12" s="412"/>
      <c r="HD12" s="412"/>
      <c r="HE12" s="412"/>
      <c r="HF12" s="412"/>
      <c r="HG12" s="412"/>
      <c r="HH12" s="412"/>
      <c r="HI12" s="412"/>
      <c r="HJ12" s="412"/>
      <c r="HK12" s="412"/>
      <c r="HL12" s="412"/>
      <c r="HM12" s="412"/>
      <c r="HN12" s="412"/>
      <c r="HO12" s="412"/>
      <c r="HP12" s="412"/>
      <c r="HQ12" s="412"/>
      <c r="HR12" s="412"/>
      <c r="HS12" s="412"/>
      <c r="HT12" s="412"/>
      <c r="HU12" s="412"/>
      <c r="HV12" s="412"/>
      <c r="HW12" s="412"/>
      <c r="HX12" s="412"/>
      <c r="HY12" s="412"/>
      <c r="HZ12" s="412"/>
      <c r="IA12" s="412"/>
      <c r="IB12" s="412"/>
      <c r="IC12" s="412"/>
      <c r="ID12" s="412"/>
      <c r="IE12" s="412"/>
      <c r="IF12" s="412"/>
      <c r="IG12" s="412"/>
      <c r="IH12" s="412"/>
      <c r="II12" s="412"/>
      <c r="IJ12" s="412"/>
      <c r="IK12" s="412"/>
      <c r="IL12" s="412"/>
      <c r="IM12" s="412"/>
      <c r="IN12" s="412"/>
      <c r="IO12" s="412"/>
      <c r="IP12" s="412"/>
      <c r="IQ12" s="412"/>
      <c r="IR12" s="412"/>
      <c r="IS12" s="412"/>
      <c r="IT12" s="412"/>
      <c r="IU12" s="412"/>
      <c r="IV12" s="412"/>
    </row>
    <row r="13" spans="1:32" s="406" customFormat="1" ht="31.5" customHeight="1">
      <c r="A13" s="919" t="s">
        <v>225</v>
      </c>
      <c r="B13" s="920"/>
      <c r="C13" s="413"/>
      <c r="D13" s="413"/>
      <c r="E13" s="413"/>
      <c r="F13" s="414"/>
      <c r="G13" s="413"/>
      <c r="H13" s="413"/>
      <c r="I13" s="413"/>
      <c r="J13" s="414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</row>
    <row r="14" spans="1:32" s="406" customFormat="1" ht="42" customHeight="1">
      <c r="A14" s="413">
        <v>1</v>
      </c>
      <c r="B14" s="416" t="s">
        <v>174</v>
      </c>
      <c r="C14" s="417">
        <v>385.35</v>
      </c>
      <c r="D14" s="417">
        <v>628.73</v>
      </c>
      <c r="E14" s="417">
        <v>0</v>
      </c>
      <c r="F14" s="417">
        <f>SUM(C14:E14)</f>
        <v>1014.08</v>
      </c>
      <c r="G14" s="417">
        <v>372.29</v>
      </c>
      <c r="H14" s="417">
        <v>607.41</v>
      </c>
      <c r="I14" s="417">
        <v>0</v>
      </c>
      <c r="J14" s="417">
        <f>SUM(G14:I14)</f>
        <v>979.7</v>
      </c>
      <c r="K14" s="417">
        <v>0</v>
      </c>
      <c r="L14" s="417">
        <v>0</v>
      </c>
      <c r="M14" s="417">
        <v>0</v>
      </c>
      <c r="N14" s="417">
        <f>SUM(K14:M14)</f>
        <v>0</v>
      </c>
      <c r="O14" s="417">
        <f aca="true" t="shared" si="0" ref="O14:P18">G14+K14</f>
        <v>372.29</v>
      </c>
      <c r="P14" s="417">
        <f t="shared" si="0"/>
        <v>607.41</v>
      </c>
      <c r="Q14" s="417">
        <v>0</v>
      </c>
      <c r="R14" s="417">
        <f>SUM(O14:Q14)</f>
        <v>979.7</v>
      </c>
      <c r="S14" s="417">
        <f aca="true" t="shared" si="1" ref="S14:T18">C14-O14</f>
        <v>13.060000000000002</v>
      </c>
      <c r="T14" s="417">
        <f t="shared" si="1"/>
        <v>21.32000000000005</v>
      </c>
      <c r="U14" s="417">
        <v>0</v>
      </c>
      <c r="V14" s="417">
        <f>SUM(S14:U14)</f>
        <v>34.38000000000005</v>
      </c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</row>
    <row r="15" spans="1:28" s="406" customFormat="1" ht="42" customHeight="1">
      <c r="A15" s="413">
        <v>2</v>
      </c>
      <c r="B15" s="419" t="s">
        <v>120</v>
      </c>
      <c r="C15" s="417">
        <v>7560.78</v>
      </c>
      <c r="D15" s="417">
        <v>12336.01</v>
      </c>
      <c r="E15" s="417">
        <v>0</v>
      </c>
      <c r="F15" s="417">
        <f>SUM(C15:E15)</f>
        <v>19896.79</v>
      </c>
      <c r="G15" s="417">
        <v>4064.38</v>
      </c>
      <c r="H15" s="417">
        <v>6631.36</v>
      </c>
      <c r="I15" s="417">
        <v>0</v>
      </c>
      <c r="J15" s="417">
        <f>SUM(G15:I15)</f>
        <v>10695.74</v>
      </c>
      <c r="K15" s="417">
        <v>2674.66</v>
      </c>
      <c r="L15" s="417">
        <v>4363.91</v>
      </c>
      <c r="M15" s="417">
        <v>0</v>
      </c>
      <c r="N15" s="417">
        <f>SUM(K15:M15)</f>
        <v>7038.57</v>
      </c>
      <c r="O15" s="417">
        <f t="shared" si="0"/>
        <v>6739.04</v>
      </c>
      <c r="P15" s="417">
        <f t="shared" si="0"/>
        <v>10995.27</v>
      </c>
      <c r="Q15" s="417">
        <v>0</v>
      </c>
      <c r="R15" s="417">
        <f>SUM(O15:Q15)</f>
        <v>17734.31</v>
      </c>
      <c r="S15" s="417">
        <f t="shared" si="1"/>
        <v>821.7399999999998</v>
      </c>
      <c r="T15" s="417">
        <f t="shared" si="1"/>
        <v>1340.7399999999998</v>
      </c>
      <c r="U15" s="417">
        <v>0</v>
      </c>
      <c r="V15" s="417">
        <f>SUM(S15:U15)</f>
        <v>2162.4799999999996</v>
      </c>
      <c r="Y15" s="921"/>
      <c r="Z15" s="921"/>
      <c r="AA15" s="921"/>
      <c r="AB15" s="921"/>
    </row>
    <row r="16" spans="1:22" s="406" customFormat="1" ht="42" customHeight="1">
      <c r="A16" s="413">
        <v>3</v>
      </c>
      <c r="B16" s="416" t="s">
        <v>121</v>
      </c>
      <c r="C16" s="417">
        <v>116.24</v>
      </c>
      <c r="D16" s="417">
        <v>189.66</v>
      </c>
      <c r="E16" s="417">
        <v>0</v>
      </c>
      <c r="F16" s="417">
        <f>SUM(C16:E16)</f>
        <v>305.9</v>
      </c>
      <c r="G16" s="417">
        <v>116.24</v>
      </c>
      <c r="H16" s="417">
        <v>189.66</v>
      </c>
      <c r="I16" s="417">
        <v>0</v>
      </c>
      <c r="J16" s="417">
        <f>SUM(G16:I16)</f>
        <v>305.9</v>
      </c>
      <c r="K16" s="417">
        <v>0</v>
      </c>
      <c r="L16" s="417">
        <v>0</v>
      </c>
      <c r="M16" s="417">
        <v>0</v>
      </c>
      <c r="N16" s="417">
        <f>SUM(K16:M16)</f>
        <v>0</v>
      </c>
      <c r="O16" s="417">
        <f t="shared" si="0"/>
        <v>116.24</v>
      </c>
      <c r="P16" s="417">
        <f t="shared" si="0"/>
        <v>189.66</v>
      </c>
      <c r="Q16" s="417">
        <v>0</v>
      </c>
      <c r="R16" s="417">
        <f>SUM(O16:Q16)</f>
        <v>305.9</v>
      </c>
      <c r="S16" s="417">
        <f t="shared" si="1"/>
        <v>0</v>
      </c>
      <c r="T16" s="417">
        <f t="shared" si="1"/>
        <v>0</v>
      </c>
      <c r="U16" s="417">
        <v>0</v>
      </c>
      <c r="V16" s="417">
        <f>SUM(S16:U16)</f>
        <v>0</v>
      </c>
    </row>
    <row r="17" spans="1:22" s="406" customFormat="1" ht="31.5" customHeight="1">
      <c r="A17" s="413">
        <v>4</v>
      </c>
      <c r="B17" s="419" t="s">
        <v>122</v>
      </c>
      <c r="C17" s="417">
        <v>111.02</v>
      </c>
      <c r="D17" s="417">
        <v>181.14</v>
      </c>
      <c r="E17" s="417">
        <v>0</v>
      </c>
      <c r="F17" s="417">
        <f>SUM(C17:E17)</f>
        <v>292.15999999999997</v>
      </c>
      <c r="G17" s="417">
        <v>111.02</v>
      </c>
      <c r="H17" s="417">
        <v>181.14</v>
      </c>
      <c r="I17" s="417">
        <v>0</v>
      </c>
      <c r="J17" s="417">
        <f>SUM(G17:I17)</f>
        <v>292.15999999999997</v>
      </c>
      <c r="K17" s="417">
        <v>0</v>
      </c>
      <c r="L17" s="417">
        <v>0</v>
      </c>
      <c r="M17" s="417">
        <v>0</v>
      </c>
      <c r="N17" s="417">
        <f>SUM(K17:M17)</f>
        <v>0</v>
      </c>
      <c r="O17" s="417">
        <f t="shared" si="0"/>
        <v>111.02</v>
      </c>
      <c r="P17" s="417">
        <f t="shared" si="0"/>
        <v>181.14</v>
      </c>
      <c r="Q17" s="417">
        <v>0</v>
      </c>
      <c r="R17" s="417">
        <f>SUM(O17:Q17)</f>
        <v>292.15999999999997</v>
      </c>
      <c r="S17" s="417">
        <f t="shared" si="1"/>
        <v>0</v>
      </c>
      <c r="T17" s="417">
        <f t="shared" si="1"/>
        <v>0</v>
      </c>
      <c r="U17" s="417">
        <v>0</v>
      </c>
      <c r="V17" s="417">
        <f>SUM(S17:U17)</f>
        <v>0</v>
      </c>
    </row>
    <row r="18" spans="1:22" s="406" customFormat="1" ht="43.5" customHeight="1">
      <c r="A18" s="413">
        <v>5</v>
      </c>
      <c r="B18" s="416" t="s">
        <v>123</v>
      </c>
      <c r="C18" s="417">
        <v>3194.41</v>
      </c>
      <c r="D18" s="417">
        <v>5211.92</v>
      </c>
      <c r="E18" s="417">
        <v>0</v>
      </c>
      <c r="F18" s="417">
        <f>SUM(C18:E18)</f>
        <v>8406.33</v>
      </c>
      <c r="G18" s="417">
        <v>966.68</v>
      </c>
      <c r="H18" s="417">
        <v>1577.21</v>
      </c>
      <c r="I18" s="417">
        <v>0</v>
      </c>
      <c r="J18" s="417">
        <f>SUM(G18:I18)</f>
        <v>2543.89</v>
      </c>
      <c r="K18" s="417">
        <v>2014</v>
      </c>
      <c r="L18" s="417">
        <v>3285.99</v>
      </c>
      <c r="M18" s="417">
        <v>0</v>
      </c>
      <c r="N18" s="417">
        <f>SUM(K18:M18)</f>
        <v>5299.99</v>
      </c>
      <c r="O18" s="417">
        <f t="shared" si="0"/>
        <v>2980.68</v>
      </c>
      <c r="P18" s="417">
        <f t="shared" si="0"/>
        <v>4863.2</v>
      </c>
      <c r="Q18" s="417">
        <v>0</v>
      </c>
      <c r="R18" s="417">
        <f>SUM(O18:Q18)</f>
        <v>7843.879999999999</v>
      </c>
      <c r="S18" s="417">
        <f t="shared" si="1"/>
        <v>213.73000000000002</v>
      </c>
      <c r="T18" s="417">
        <f t="shared" si="1"/>
        <v>348.72000000000025</v>
      </c>
      <c r="U18" s="417">
        <v>0</v>
      </c>
      <c r="V18" s="417">
        <f>SUM(S18:U18)</f>
        <v>562.4500000000003</v>
      </c>
    </row>
    <row r="19" spans="1:22" s="405" customFormat="1" ht="31.5" customHeight="1">
      <c r="A19" s="420"/>
      <c r="B19" s="421" t="s">
        <v>85</v>
      </c>
      <c r="C19" s="422">
        <f aca="true" t="shared" si="2" ref="C19:V19">SUM(C14:C18)</f>
        <v>11367.8</v>
      </c>
      <c r="D19" s="422">
        <f t="shared" si="2"/>
        <v>18547.46</v>
      </c>
      <c r="E19" s="422">
        <f t="shared" si="2"/>
        <v>0</v>
      </c>
      <c r="F19" s="422">
        <f t="shared" si="2"/>
        <v>29915.260000000002</v>
      </c>
      <c r="G19" s="422">
        <f t="shared" si="2"/>
        <v>5630.610000000001</v>
      </c>
      <c r="H19" s="422">
        <f t="shared" si="2"/>
        <v>9186.779999999999</v>
      </c>
      <c r="I19" s="422">
        <f t="shared" si="2"/>
        <v>0</v>
      </c>
      <c r="J19" s="422">
        <f t="shared" si="2"/>
        <v>14817.39</v>
      </c>
      <c r="K19" s="422">
        <f t="shared" si="2"/>
        <v>4688.66</v>
      </c>
      <c r="L19" s="422">
        <f t="shared" si="2"/>
        <v>7649.9</v>
      </c>
      <c r="M19" s="422">
        <f t="shared" si="2"/>
        <v>0</v>
      </c>
      <c r="N19" s="422">
        <f t="shared" si="2"/>
        <v>12338.56</v>
      </c>
      <c r="O19" s="422">
        <f t="shared" si="2"/>
        <v>10319.27</v>
      </c>
      <c r="P19" s="422">
        <f t="shared" si="2"/>
        <v>16836.68</v>
      </c>
      <c r="Q19" s="422">
        <f t="shared" si="2"/>
        <v>0</v>
      </c>
      <c r="R19" s="422">
        <f t="shared" si="2"/>
        <v>27155.950000000004</v>
      </c>
      <c r="S19" s="422">
        <f t="shared" si="2"/>
        <v>1048.5299999999997</v>
      </c>
      <c r="T19" s="422">
        <f t="shared" si="2"/>
        <v>1710.7800000000002</v>
      </c>
      <c r="U19" s="422">
        <f t="shared" si="2"/>
        <v>0</v>
      </c>
      <c r="V19" s="422">
        <f t="shared" si="2"/>
        <v>2759.31</v>
      </c>
    </row>
    <row r="20" spans="1:22" s="406" customFormat="1" ht="31.5" customHeight="1">
      <c r="A20" s="922" t="s">
        <v>226</v>
      </c>
      <c r="B20" s="923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</row>
    <row r="21" spans="1:22" s="406" customFormat="1" ht="31.5" customHeight="1">
      <c r="A21" s="407">
        <v>6</v>
      </c>
      <c r="B21" s="423" t="s">
        <v>176</v>
      </c>
      <c r="C21" s="417">
        <v>0</v>
      </c>
      <c r="D21" s="417">
        <v>0</v>
      </c>
      <c r="E21" s="417">
        <v>0</v>
      </c>
      <c r="F21" s="417">
        <f>SUM(C21:E21)</f>
        <v>0</v>
      </c>
      <c r="G21" s="417">
        <v>0</v>
      </c>
      <c r="H21" s="417">
        <v>0</v>
      </c>
      <c r="I21" s="417">
        <v>0</v>
      </c>
      <c r="J21" s="417">
        <f>SUM(G21:I21)</f>
        <v>0</v>
      </c>
      <c r="K21" s="417">
        <v>0</v>
      </c>
      <c r="L21" s="417">
        <v>0</v>
      </c>
      <c r="M21" s="417">
        <v>0</v>
      </c>
      <c r="N21" s="417">
        <f>SUM(K21:M21)</f>
        <v>0</v>
      </c>
      <c r="O21" s="417">
        <v>0</v>
      </c>
      <c r="P21" s="417">
        <v>0</v>
      </c>
      <c r="Q21" s="417">
        <v>0</v>
      </c>
      <c r="R21" s="417">
        <f>SUM(O21:Q21)</f>
        <v>0</v>
      </c>
      <c r="S21" s="417">
        <f>C21-O21</f>
        <v>0</v>
      </c>
      <c r="T21" s="417">
        <f>D21-P21</f>
        <v>0</v>
      </c>
      <c r="U21" s="417">
        <v>0</v>
      </c>
      <c r="V21" s="417">
        <f>SUM(S21:U21)</f>
        <v>0</v>
      </c>
    </row>
    <row r="22" spans="1:22" s="406" customFormat="1" ht="31.5" customHeight="1">
      <c r="A22" s="407">
        <v>7</v>
      </c>
      <c r="B22" s="424" t="s">
        <v>125</v>
      </c>
      <c r="C22" s="417">
        <v>164.39</v>
      </c>
      <c r="D22" s="417">
        <v>268.21</v>
      </c>
      <c r="E22" s="417">
        <v>0</v>
      </c>
      <c r="F22" s="417">
        <f>SUM(C22:E22)</f>
        <v>432.59999999999997</v>
      </c>
      <c r="G22" s="417">
        <v>164.39</v>
      </c>
      <c r="H22" s="417">
        <v>268.21</v>
      </c>
      <c r="I22" s="417">
        <v>0</v>
      </c>
      <c r="J22" s="417">
        <f>SUM(G22:I22)</f>
        <v>432.59999999999997</v>
      </c>
      <c r="K22" s="417">
        <v>0</v>
      </c>
      <c r="L22" s="417">
        <v>0</v>
      </c>
      <c r="M22" s="417">
        <v>0</v>
      </c>
      <c r="N22" s="417">
        <f>SUM(K22:M22)</f>
        <v>0</v>
      </c>
      <c r="O22" s="417">
        <v>164.39</v>
      </c>
      <c r="P22" s="417">
        <v>268.21</v>
      </c>
      <c r="Q22" s="417">
        <v>0</v>
      </c>
      <c r="R22" s="417">
        <f>SUM(O22:Q22)</f>
        <v>432.59999999999997</v>
      </c>
      <c r="S22" s="417">
        <f>C22-O22</f>
        <v>0</v>
      </c>
      <c r="T22" s="417">
        <f>D22-P22</f>
        <v>0</v>
      </c>
      <c r="U22" s="417">
        <v>0</v>
      </c>
      <c r="V22" s="417">
        <f>SUM(S22:U22)</f>
        <v>0</v>
      </c>
    </row>
    <row r="23" spans="1:22" s="406" customFormat="1" ht="31.5" customHeight="1">
      <c r="A23" s="425"/>
      <c r="B23" s="424" t="s">
        <v>85</v>
      </c>
      <c r="C23" s="417">
        <f>SUM(C21:C22)</f>
        <v>164.39</v>
      </c>
      <c r="D23" s="417">
        <f aca="true" t="shared" si="3" ref="D23:V23">SUM(D21:D22)</f>
        <v>268.21</v>
      </c>
      <c r="E23" s="417">
        <f t="shared" si="3"/>
        <v>0</v>
      </c>
      <c r="F23" s="417">
        <f t="shared" si="3"/>
        <v>432.59999999999997</v>
      </c>
      <c r="G23" s="417">
        <f t="shared" si="3"/>
        <v>164.39</v>
      </c>
      <c r="H23" s="417">
        <f t="shared" si="3"/>
        <v>268.21</v>
      </c>
      <c r="I23" s="417">
        <f t="shared" si="3"/>
        <v>0</v>
      </c>
      <c r="J23" s="417">
        <f t="shared" si="3"/>
        <v>432.59999999999997</v>
      </c>
      <c r="K23" s="417">
        <f t="shared" si="3"/>
        <v>0</v>
      </c>
      <c r="L23" s="417">
        <f t="shared" si="3"/>
        <v>0</v>
      </c>
      <c r="M23" s="417">
        <f t="shared" si="3"/>
        <v>0</v>
      </c>
      <c r="N23" s="417">
        <f t="shared" si="3"/>
        <v>0</v>
      </c>
      <c r="O23" s="417">
        <f t="shared" si="3"/>
        <v>164.39</v>
      </c>
      <c r="P23" s="417">
        <f t="shared" si="3"/>
        <v>268.21</v>
      </c>
      <c r="Q23" s="417">
        <f t="shared" si="3"/>
        <v>0</v>
      </c>
      <c r="R23" s="417">
        <f t="shared" si="3"/>
        <v>432.59999999999997</v>
      </c>
      <c r="S23" s="417">
        <f t="shared" si="3"/>
        <v>0</v>
      </c>
      <c r="T23" s="417">
        <f t="shared" si="3"/>
        <v>0</v>
      </c>
      <c r="U23" s="417">
        <f t="shared" si="3"/>
        <v>0</v>
      </c>
      <c r="V23" s="417">
        <f t="shared" si="3"/>
        <v>0</v>
      </c>
    </row>
    <row r="24" spans="1:22" s="405" customFormat="1" ht="31.5" customHeight="1">
      <c r="A24" s="426"/>
      <c r="B24" s="424" t="s">
        <v>32</v>
      </c>
      <c r="C24" s="422">
        <f>C19+C23</f>
        <v>11532.189999999999</v>
      </c>
      <c r="D24" s="422">
        <f aca="true" t="shared" si="4" ref="D24:V24">D19+D23</f>
        <v>18815.67</v>
      </c>
      <c r="E24" s="422">
        <f t="shared" si="4"/>
        <v>0</v>
      </c>
      <c r="F24" s="422">
        <f t="shared" si="4"/>
        <v>30347.86</v>
      </c>
      <c r="G24" s="422">
        <f t="shared" si="4"/>
        <v>5795.000000000001</v>
      </c>
      <c r="H24" s="422">
        <f t="shared" si="4"/>
        <v>9454.989999999998</v>
      </c>
      <c r="I24" s="422">
        <f t="shared" si="4"/>
        <v>0</v>
      </c>
      <c r="J24" s="422">
        <f t="shared" si="4"/>
        <v>15249.99</v>
      </c>
      <c r="K24" s="422">
        <f t="shared" si="4"/>
        <v>4688.66</v>
      </c>
      <c r="L24" s="422">
        <f t="shared" si="4"/>
        <v>7649.9</v>
      </c>
      <c r="M24" s="422">
        <f t="shared" si="4"/>
        <v>0</v>
      </c>
      <c r="N24" s="422">
        <f t="shared" si="4"/>
        <v>12338.56</v>
      </c>
      <c r="O24" s="422">
        <f t="shared" si="4"/>
        <v>10483.66</v>
      </c>
      <c r="P24" s="422">
        <f t="shared" si="4"/>
        <v>17104.89</v>
      </c>
      <c r="Q24" s="422">
        <f t="shared" si="4"/>
        <v>0</v>
      </c>
      <c r="R24" s="422">
        <f t="shared" si="4"/>
        <v>27588.550000000003</v>
      </c>
      <c r="S24" s="422">
        <f t="shared" si="4"/>
        <v>1048.5299999999997</v>
      </c>
      <c r="T24" s="422">
        <f t="shared" si="4"/>
        <v>1710.7800000000002</v>
      </c>
      <c r="U24" s="422">
        <f t="shared" si="4"/>
        <v>0</v>
      </c>
      <c r="V24" s="422">
        <f t="shared" si="4"/>
        <v>2759.31</v>
      </c>
    </row>
    <row r="25" spans="1:22" s="405" customFormat="1" ht="15.75" customHeight="1">
      <c r="A25" s="434"/>
      <c r="B25" s="435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</row>
    <row r="26" spans="1:22" s="405" customFormat="1" ht="15.75" customHeight="1">
      <c r="A26" s="434"/>
      <c r="B26" s="435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</row>
    <row r="28" spans="1:22" s="430" customFormat="1" ht="25.5" customHeight="1">
      <c r="A28" s="427" t="s">
        <v>18</v>
      </c>
      <c r="B28" s="427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918"/>
      <c r="T28" s="918"/>
      <c r="U28" s="429"/>
      <c r="V28" s="428"/>
    </row>
    <row r="29" spans="1:22" s="430" customFormat="1" ht="30" customHeight="1">
      <c r="A29" s="427"/>
      <c r="B29" s="427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9"/>
      <c r="T29" s="429"/>
      <c r="U29" s="429"/>
      <c r="V29" s="428"/>
    </row>
    <row r="30" spans="1:30" s="430" customFormat="1" ht="30" customHeight="1">
      <c r="A30" s="431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</row>
    <row r="31" spans="1:37" s="430" customFormat="1" ht="22.5" customHeight="1">
      <c r="A31" s="431"/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918" t="s">
        <v>938</v>
      </c>
      <c r="S31" s="918"/>
      <c r="T31" s="918"/>
      <c r="U31" s="918"/>
      <c r="V31" s="918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</row>
    <row r="32" spans="1:32" s="430" customFormat="1" ht="22.5" customHeight="1">
      <c r="A32" s="427"/>
      <c r="B32" s="427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918" t="s">
        <v>864</v>
      </c>
      <c r="S32" s="918"/>
      <c r="T32" s="918"/>
      <c r="U32" s="918"/>
      <c r="V32" s="918"/>
      <c r="W32" s="427"/>
      <c r="X32" s="427"/>
      <c r="Y32" s="427"/>
      <c r="Z32" s="427"/>
      <c r="AE32" s="427"/>
      <c r="AF32" s="427"/>
    </row>
  </sheetData>
  <sheetProtection/>
  <mergeCells count="21">
    <mergeCell ref="R32:V32"/>
    <mergeCell ref="O10:R10"/>
    <mergeCell ref="A13:B13"/>
    <mergeCell ref="Y15:AB15"/>
    <mergeCell ref="A20:B20"/>
    <mergeCell ref="S28:T28"/>
    <mergeCell ref="R31:V31"/>
    <mergeCell ref="AB8:AD8"/>
    <mergeCell ref="A9:A11"/>
    <mergeCell ref="B9:B11"/>
    <mergeCell ref="C9:F10"/>
    <mergeCell ref="G9:R9"/>
    <mergeCell ref="S9:V10"/>
    <mergeCell ref="G10:J10"/>
    <mergeCell ref="G2:O2"/>
    <mergeCell ref="A3:U3"/>
    <mergeCell ref="A4:U4"/>
    <mergeCell ref="K10:N10"/>
    <mergeCell ref="A5:U5"/>
    <mergeCell ref="A7:C7"/>
    <mergeCell ref="U8:V8"/>
  </mergeCells>
  <printOptions horizontalCentered="1"/>
  <pageMargins left="0.45" right="0.43" top="0.44" bottom="0" header="0.26" footer="0.31496062992125984"/>
  <pageSetup fitToHeight="1" fitToWidth="1" horizontalDpi="600" verticalDpi="600" orientation="landscape" paperSize="9" scale="51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P41"/>
  <sheetViews>
    <sheetView view="pageBreakPreview" zoomScale="90" zoomScaleSheetLayoutView="90" zoomScalePageLayoutView="0" workbookViewId="0" topLeftCell="A13">
      <selection activeCell="H14" sqref="H14"/>
    </sheetView>
  </sheetViews>
  <sheetFormatPr defaultColWidth="9.140625" defaultRowHeight="12.75"/>
  <cols>
    <col min="1" max="1" width="8.57421875" style="138" customWidth="1"/>
    <col min="2" max="2" width="21.421875" style="138" bestFit="1" customWidth="1"/>
    <col min="3" max="3" width="14.8515625" style="138" customWidth="1"/>
    <col min="4" max="4" width="22.140625" style="138" customWidth="1"/>
    <col min="5" max="5" width="9.57421875" style="140" customWidth="1"/>
    <col min="6" max="16" width="11.00390625" style="140" customWidth="1"/>
    <col min="17" max="16384" width="9.140625" style="138" customWidth="1"/>
  </cols>
  <sheetData>
    <row r="2" spans="8:15" ht="20.25">
      <c r="H2" s="1213"/>
      <c r="I2" s="1213"/>
      <c r="N2" s="1219" t="s">
        <v>512</v>
      </c>
      <c r="O2" s="1219"/>
    </row>
    <row r="3" spans="1:16" ht="18">
      <c r="A3" s="1220" t="s">
        <v>464</v>
      </c>
      <c r="B3" s="1220"/>
      <c r="C3" s="1220"/>
      <c r="D3" s="1220"/>
      <c r="E3" s="1220"/>
      <c r="F3" s="1220"/>
      <c r="G3" s="1220"/>
      <c r="H3" s="1220"/>
      <c r="I3" s="1220"/>
      <c r="J3" s="1220"/>
      <c r="K3" s="1220"/>
      <c r="L3" s="1220"/>
      <c r="M3" s="1220"/>
      <c r="N3" s="1220"/>
      <c r="O3" s="1220"/>
      <c r="P3" s="1220"/>
    </row>
    <row r="4" spans="1:16" s="141" customFormat="1" ht="26.25">
      <c r="A4" s="1222" t="s">
        <v>688</v>
      </c>
      <c r="B4" s="1222"/>
      <c r="C4" s="1222"/>
      <c r="D4" s="1222"/>
      <c r="E4" s="1222"/>
      <c r="F4" s="1222"/>
      <c r="G4" s="1222"/>
      <c r="H4" s="1222"/>
      <c r="I4" s="1222"/>
      <c r="J4" s="1222"/>
      <c r="K4" s="1222"/>
      <c r="L4" s="1222"/>
      <c r="M4" s="1222"/>
      <c r="N4" s="1222"/>
      <c r="O4" s="1222"/>
      <c r="P4" s="1222"/>
    </row>
    <row r="5" spans="1:16" s="141" customFormat="1" ht="20.25" customHeight="1">
      <c r="A5" s="1220" t="s">
        <v>753</v>
      </c>
      <c r="B5" s="1220"/>
      <c r="C5" s="1220"/>
      <c r="D5" s="1220"/>
      <c r="E5" s="1220"/>
      <c r="F5" s="1220"/>
      <c r="G5" s="1220"/>
      <c r="H5" s="1220"/>
      <c r="I5" s="1220"/>
      <c r="J5" s="1220"/>
      <c r="K5" s="1220"/>
      <c r="L5" s="1220"/>
      <c r="M5" s="1220"/>
      <c r="N5" s="1220"/>
      <c r="O5" s="1220"/>
      <c r="P5" s="1220"/>
    </row>
    <row r="6" spans="1:10" ht="15.75">
      <c r="A6" s="226" t="s">
        <v>861</v>
      </c>
      <c r="B6" s="347"/>
      <c r="C6" s="143"/>
      <c r="D6" s="143"/>
      <c r="E6" s="321"/>
      <c r="F6" s="321"/>
      <c r="G6" s="321"/>
      <c r="H6" s="321"/>
      <c r="I6" s="321"/>
      <c r="J6" s="321"/>
    </row>
    <row r="8" spans="1:16" s="144" customFormat="1" ht="15" customHeight="1">
      <c r="A8" s="138"/>
      <c r="B8" s="138"/>
      <c r="C8" s="138"/>
      <c r="D8" s="138"/>
      <c r="E8" s="140"/>
      <c r="F8" s="140"/>
      <c r="G8" s="140"/>
      <c r="H8" s="140"/>
      <c r="I8" s="140"/>
      <c r="J8" s="140"/>
      <c r="K8" s="1217" t="s">
        <v>762</v>
      </c>
      <c r="L8" s="1217"/>
      <c r="M8" s="1217"/>
      <c r="N8" s="1217"/>
      <c r="O8" s="1217"/>
      <c r="P8" s="1217"/>
    </row>
    <row r="9" spans="1:16" s="580" customFormat="1" ht="20.25" customHeight="1">
      <c r="A9" s="1118" t="s">
        <v>2</v>
      </c>
      <c r="B9" s="1118" t="s">
        <v>3</v>
      </c>
      <c r="C9" s="1215" t="s">
        <v>261</v>
      </c>
      <c r="D9" s="1215" t="s">
        <v>262</v>
      </c>
      <c r="E9" s="1218" t="s">
        <v>263</v>
      </c>
      <c r="F9" s="1218"/>
      <c r="G9" s="1218"/>
      <c r="H9" s="1218"/>
      <c r="I9" s="1218"/>
      <c r="J9" s="1218"/>
      <c r="K9" s="1218"/>
      <c r="L9" s="1218"/>
      <c r="M9" s="1218"/>
      <c r="N9" s="1218"/>
      <c r="O9" s="1218"/>
      <c r="P9" s="1218"/>
    </row>
    <row r="10" spans="1:16" s="580" customFormat="1" ht="59.25" customHeight="1">
      <c r="A10" s="1221"/>
      <c r="B10" s="1221"/>
      <c r="C10" s="1216"/>
      <c r="D10" s="1216"/>
      <c r="E10" s="716" t="s">
        <v>777</v>
      </c>
      <c r="F10" s="716" t="s">
        <v>264</v>
      </c>
      <c r="G10" s="716" t="s">
        <v>265</v>
      </c>
      <c r="H10" s="716" t="s">
        <v>266</v>
      </c>
      <c r="I10" s="716" t="s">
        <v>267</v>
      </c>
      <c r="J10" s="716" t="s">
        <v>268</v>
      </c>
      <c r="K10" s="716" t="s">
        <v>269</v>
      </c>
      <c r="L10" s="716" t="s">
        <v>270</v>
      </c>
      <c r="M10" s="716" t="s">
        <v>778</v>
      </c>
      <c r="N10" s="717" t="s">
        <v>779</v>
      </c>
      <c r="O10" s="717" t="s">
        <v>780</v>
      </c>
      <c r="P10" s="717" t="s">
        <v>781</v>
      </c>
    </row>
    <row r="11" spans="1:16" s="580" customFormat="1" ht="19.5" customHeight="1">
      <c r="A11" s="718">
        <v>1</v>
      </c>
      <c r="B11" s="718">
        <v>2</v>
      </c>
      <c r="C11" s="718">
        <v>3</v>
      </c>
      <c r="D11" s="718">
        <v>4</v>
      </c>
      <c r="E11" s="718">
        <v>5</v>
      </c>
      <c r="F11" s="718">
        <v>6</v>
      </c>
      <c r="G11" s="718">
        <v>7</v>
      </c>
      <c r="H11" s="718">
        <v>8</v>
      </c>
      <c r="I11" s="718">
        <v>9</v>
      </c>
      <c r="J11" s="718">
        <v>10</v>
      </c>
      <c r="K11" s="718">
        <v>11</v>
      </c>
      <c r="L11" s="718">
        <v>12</v>
      </c>
      <c r="M11" s="718">
        <v>13</v>
      </c>
      <c r="N11" s="718">
        <v>14</v>
      </c>
      <c r="O11" s="718">
        <v>15</v>
      </c>
      <c r="P11" s="718">
        <v>16</v>
      </c>
    </row>
    <row r="12" spans="1:16" s="584" customFormat="1" ht="18" customHeight="1">
      <c r="A12" s="586">
        <v>1</v>
      </c>
      <c r="B12" s="507" t="s">
        <v>866</v>
      </c>
      <c r="C12" s="651">
        <v>1293</v>
      </c>
      <c r="D12" s="651">
        <v>1293</v>
      </c>
      <c r="E12" s="651">
        <v>1281</v>
      </c>
      <c r="F12" s="651">
        <v>1280</v>
      </c>
      <c r="G12" s="651">
        <v>1280</v>
      </c>
      <c r="H12" s="651">
        <v>1279</v>
      </c>
      <c r="I12" s="651">
        <v>1279</v>
      </c>
      <c r="J12" s="651">
        <v>1279</v>
      </c>
      <c r="K12" s="651">
        <v>1279</v>
      </c>
      <c r="L12" s="651">
        <v>1279</v>
      </c>
      <c r="M12" s="651">
        <v>1279</v>
      </c>
      <c r="N12" s="651">
        <v>1279</v>
      </c>
      <c r="O12" s="651">
        <v>1279</v>
      </c>
      <c r="P12" s="651">
        <v>1279</v>
      </c>
    </row>
    <row r="13" spans="1:16" s="584" customFormat="1" ht="18" customHeight="1">
      <c r="A13" s="586">
        <v>2</v>
      </c>
      <c r="B13" s="507" t="s">
        <v>884</v>
      </c>
      <c r="C13" s="651">
        <v>309</v>
      </c>
      <c r="D13" s="651">
        <v>309</v>
      </c>
      <c r="E13" s="651">
        <v>306</v>
      </c>
      <c r="F13" s="651">
        <v>306</v>
      </c>
      <c r="G13" s="651">
        <v>306</v>
      </c>
      <c r="H13" s="651">
        <v>306</v>
      </c>
      <c r="I13" s="651">
        <v>301</v>
      </c>
      <c r="J13" s="651">
        <v>301</v>
      </c>
      <c r="K13" s="651">
        <v>301</v>
      </c>
      <c r="L13" s="651">
        <v>301</v>
      </c>
      <c r="M13" s="651">
        <v>301</v>
      </c>
      <c r="N13" s="651">
        <v>299</v>
      </c>
      <c r="O13" s="651">
        <v>299</v>
      </c>
      <c r="P13" s="651">
        <v>299</v>
      </c>
    </row>
    <row r="14" spans="1:16" s="584" customFormat="1" ht="18" customHeight="1">
      <c r="A14" s="586">
        <v>3</v>
      </c>
      <c r="B14" s="507" t="s">
        <v>867</v>
      </c>
      <c r="C14" s="651">
        <v>701</v>
      </c>
      <c r="D14" s="651">
        <v>701</v>
      </c>
      <c r="E14" s="651">
        <v>701</v>
      </c>
      <c r="F14" s="651">
        <v>701</v>
      </c>
      <c r="G14" s="651">
        <v>701</v>
      </c>
      <c r="H14" s="651">
        <v>701</v>
      </c>
      <c r="I14" s="651">
        <v>701</v>
      </c>
      <c r="J14" s="651">
        <v>701</v>
      </c>
      <c r="K14" s="651">
        <v>701</v>
      </c>
      <c r="L14" s="651">
        <v>701</v>
      </c>
      <c r="M14" s="651">
        <v>701</v>
      </c>
      <c r="N14" s="651">
        <v>701</v>
      </c>
      <c r="O14" s="651">
        <v>701</v>
      </c>
      <c r="P14" s="651">
        <v>701</v>
      </c>
    </row>
    <row r="15" spans="1:16" s="585" customFormat="1" ht="18" customHeight="1">
      <c r="A15" s="586">
        <v>4</v>
      </c>
      <c r="B15" s="507" t="s">
        <v>868</v>
      </c>
      <c r="C15" s="651">
        <v>421</v>
      </c>
      <c r="D15" s="651">
        <v>421</v>
      </c>
      <c r="E15" s="651">
        <v>421</v>
      </c>
      <c r="F15" s="651">
        <v>421</v>
      </c>
      <c r="G15" s="651">
        <v>421</v>
      </c>
      <c r="H15" s="651">
        <v>421</v>
      </c>
      <c r="I15" s="651">
        <v>421</v>
      </c>
      <c r="J15" s="651">
        <v>421</v>
      </c>
      <c r="K15" s="651">
        <v>421</v>
      </c>
      <c r="L15" s="651">
        <v>421</v>
      </c>
      <c r="M15" s="651">
        <v>421</v>
      </c>
      <c r="N15" s="651">
        <v>421</v>
      </c>
      <c r="O15" s="651">
        <v>421</v>
      </c>
      <c r="P15" s="651">
        <v>421</v>
      </c>
    </row>
    <row r="16" spans="1:16" s="585" customFormat="1" ht="18" customHeight="1">
      <c r="A16" s="586">
        <v>5</v>
      </c>
      <c r="B16" s="507" t="s">
        <v>869</v>
      </c>
      <c r="C16" s="651">
        <v>668</v>
      </c>
      <c r="D16" s="651">
        <v>668</v>
      </c>
      <c r="E16" s="651">
        <v>668</v>
      </c>
      <c r="F16" s="651">
        <v>668</v>
      </c>
      <c r="G16" s="651">
        <v>668</v>
      </c>
      <c r="H16" s="651">
        <v>668</v>
      </c>
      <c r="I16" s="651">
        <v>668</v>
      </c>
      <c r="J16" s="651">
        <v>668</v>
      </c>
      <c r="K16" s="651">
        <v>668</v>
      </c>
      <c r="L16" s="651">
        <v>668</v>
      </c>
      <c r="M16" s="651">
        <v>668</v>
      </c>
      <c r="N16" s="651">
        <v>668</v>
      </c>
      <c r="O16" s="651">
        <v>668</v>
      </c>
      <c r="P16" s="651">
        <v>668</v>
      </c>
    </row>
    <row r="17" spans="1:16" s="585" customFormat="1" ht="18" customHeight="1">
      <c r="A17" s="586">
        <v>6</v>
      </c>
      <c r="B17" s="507" t="s">
        <v>870</v>
      </c>
      <c r="C17" s="651">
        <v>722</v>
      </c>
      <c r="D17" s="651">
        <v>722</v>
      </c>
      <c r="E17" s="651">
        <v>722</v>
      </c>
      <c r="F17" s="651">
        <v>722</v>
      </c>
      <c r="G17" s="651">
        <v>722</v>
      </c>
      <c r="H17" s="651">
        <v>715</v>
      </c>
      <c r="I17" s="651">
        <v>714</v>
      </c>
      <c r="J17" s="651">
        <v>714</v>
      </c>
      <c r="K17" s="651">
        <v>714</v>
      </c>
      <c r="L17" s="651">
        <v>712</v>
      </c>
      <c r="M17" s="651">
        <v>712</v>
      </c>
      <c r="N17" s="651">
        <v>712</v>
      </c>
      <c r="O17" s="651">
        <v>712</v>
      </c>
      <c r="P17" s="651">
        <v>712</v>
      </c>
    </row>
    <row r="18" spans="1:16" s="584" customFormat="1" ht="18" customHeight="1">
      <c r="A18" s="586">
        <v>7</v>
      </c>
      <c r="B18" s="507" t="s">
        <v>871</v>
      </c>
      <c r="C18" s="651">
        <v>858</v>
      </c>
      <c r="D18" s="651">
        <v>858</v>
      </c>
      <c r="E18" s="651">
        <v>858</v>
      </c>
      <c r="F18" s="651">
        <v>858</v>
      </c>
      <c r="G18" s="651">
        <v>858</v>
      </c>
      <c r="H18" s="651">
        <v>858</v>
      </c>
      <c r="I18" s="651">
        <v>857</v>
      </c>
      <c r="J18" s="651">
        <v>857</v>
      </c>
      <c r="K18" s="651">
        <v>856</v>
      </c>
      <c r="L18" s="651">
        <v>853</v>
      </c>
      <c r="M18" s="651">
        <v>852</v>
      </c>
      <c r="N18" s="651">
        <v>849</v>
      </c>
      <c r="O18" s="651">
        <v>849</v>
      </c>
      <c r="P18" s="651">
        <v>849</v>
      </c>
    </row>
    <row r="19" spans="1:16" s="584" customFormat="1" ht="18" customHeight="1">
      <c r="A19" s="586">
        <v>8</v>
      </c>
      <c r="B19" s="507" t="s">
        <v>872</v>
      </c>
      <c r="C19" s="651">
        <v>1579</v>
      </c>
      <c r="D19" s="651">
        <v>1579</v>
      </c>
      <c r="E19" s="651">
        <v>1566</v>
      </c>
      <c r="F19" s="651">
        <v>1561</v>
      </c>
      <c r="G19" s="651">
        <v>1561</v>
      </c>
      <c r="H19" s="651">
        <v>1480</v>
      </c>
      <c r="I19" s="651">
        <v>1445</v>
      </c>
      <c r="J19" s="651">
        <v>1407</v>
      </c>
      <c r="K19" s="651">
        <v>1396</v>
      </c>
      <c r="L19" s="651">
        <v>1353</v>
      </c>
      <c r="M19" s="651">
        <v>1295</v>
      </c>
      <c r="N19" s="651">
        <v>1241</v>
      </c>
      <c r="O19" s="651">
        <v>1240</v>
      </c>
      <c r="P19" s="651">
        <v>1240</v>
      </c>
    </row>
    <row r="20" spans="1:16" s="584" customFormat="1" ht="18" customHeight="1">
      <c r="A20" s="586">
        <v>9</v>
      </c>
      <c r="B20" s="507" t="s">
        <v>873</v>
      </c>
      <c r="C20" s="653">
        <v>554</v>
      </c>
      <c r="D20" s="653">
        <v>554</v>
      </c>
      <c r="E20" s="651">
        <v>531</v>
      </c>
      <c r="F20" s="651">
        <v>531</v>
      </c>
      <c r="G20" s="651">
        <v>531</v>
      </c>
      <c r="H20" s="651">
        <v>531</v>
      </c>
      <c r="I20" s="651">
        <v>531</v>
      </c>
      <c r="J20" s="651">
        <v>484</v>
      </c>
      <c r="K20" s="651">
        <v>484</v>
      </c>
      <c r="L20" s="651">
        <v>484</v>
      </c>
      <c r="M20" s="651">
        <v>462</v>
      </c>
      <c r="N20" s="651">
        <v>345</v>
      </c>
      <c r="O20" s="651">
        <v>337</v>
      </c>
      <c r="P20" s="651">
        <v>325</v>
      </c>
    </row>
    <row r="21" spans="1:16" s="584" customFormat="1" ht="18" customHeight="1">
      <c r="A21" s="586">
        <v>10</v>
      </c>
      <c r="B21" s="507" t="s">
        <v>874</v>
      </c>
      <c r="C21" s="653">
        <v>1789</v>
      </c>
      <c r="D21" s="653">
        <v>1789</v>
      </c>
      <c r="E21" s="651">
        <v>1789</v>
      </c>
      <c r="F21" s="651">
        <v>1789</v>
      </c>
      <c r="G21" s="651">
        <v>1789</v>
      </c>
      <c r="H21" s="651">
        <v>1789</v>
      </c>
      <c r="I21" s="651">
        <v>1789</v>
      </c>
      <c r="J21" s="651">
        <v>1789</v>
      </c>
      <c r="K21" s="651">
        <v>1789</v>
      </c>
      <c r="L21" s="651">
        <v>1789</v>
      </c>
      <c r="M21" s="651">
        <v>1789</v>
      </c>
      <c r="N21" s="651">
        <v>1789</v>
      </c>
      <c r="O21" s="651">
        <v>1789</v>
      </c>
      <c r="P21" s="651">
        <v>1789</v>
      </c>
    </row>
    <row r="22" spans="1:16" s="584" customFormat="1" ht="18" customHeight="1">
      <c r="A22" s="586">
        <v>11</v>
      </c>
      <c r="B22" s="507" t="s">
        <v>875</v>
      </c>
      <c r="C22" s="653">
        <v>1492</v>
      </c>
      <c r="D22" s="653">
        <v>1492</v>
      </c>
      <c r="E22" s="651">
        <v>1492</v>
      </c>
      <c r="F22" s="651">
        <v>1492</v>
      </c>
      <c r="G22" s="651">
        <v>1492</v>
      </c>
      <c r="H22" s="651">
        <v>1492</v>
      </c>
      <c r="I22" s="651">
        <v>1492</v>
      </c>
      <c r="J22" s="651">
        <v>1492</v>
      </c>
      <c r="K22" s="651">
        <v>1491</v>
      </c>
      <c r="L22" s="651">
        <v>1491</v>
      </c>
      <c r="M22" s="651">
        <v>1468</v>
      </c>
      <c r="N22" s="651">
        <v>1462</v>
      </c>
      <c r="O22" s="651">
        <v>1457</v>
      </c>
      <c r="P22" s="651">
        <v>1449</v>
      </c>
    </row>
    <row r="23" spans="1:16" s="584" customFormat="1" ht="18" customHeight="1">
      <c r="A23" s="586">
        <v>12</v>
      </c>
      <c r="B23" s="507" t="s">
        <v>876</v>
      </c>
      <c r="C23" s="653">
        <v>807</v>
      </c>
      <c r="D23" s="653">
        <v>807</v>
      </c>
      <c r="E23" s="651">
        <v>807</v>
      </c>
      <c r="F23" s="651">
        <v>807</v>
      </c>
      <c r="G23" s="651">
        <v>807</v>
      </c>
      <c r="H23" s="651">
        <v>807</v>
      </c>
      <c r="I23" s="651">
        <v>807</v>
      </c>
      <c r="J23" s="651">
        <v>807</v>
      </c>
      <c r="K23" s="651">
        <v>807</v>
      </c>
      <c r="L23" s="651">
        <v>807</v>
      </c>
      <c r="M23" s="651">
        <v>807</v>
      </c>
      <c r="N23" s="651">
        <v>807</v>
      </c>
      <c r="O23" s="651">
        <v>807</v>
      </c>
      <c r="P23" s="651">
        <v>807</v>
      </c>
    </row>
    <row r="24" spans="1:16" s="584" customFormat="1" ht="18" customHeight="1">
      <c r="A24" s="586">
        <v>13</v>
      </c>
      <c r="B24" s="507" t="s">
        <v>877</v>
      </c>
      <c r="C24" s="653">
        <v>1539</v>
      </c>
      <c r="D24" s="653">
        <v>1539</v>
      </c>
      <c r="E24" s="651">
        <v>1533</v>
      </c>
      <c r="F24" s="651">
        <v>1527</v>
      </c>
      <c r="G24" s="651">
        <v>1526</v>
      </c>
      <c r="H24" s="651">
        <v>1343</v>
      </c>
      <c r="I24" s="651">
        <v>1281</v>
      </c>
      <c r="J24" s="651">
        <v>1057</v>
      </c>
      <c r="K24" s="651">
        <v>1003</v>
      </c>
      <c r="L24" s="651">
        <v>913</v>
      </c>
      <c r="M24" s="651">
        <v>837</v>
      </c>
      <c r="N24" s="651">
        <v>766</v>
      </c>
      <c r="O24" s="651">
        <v>758</v>
      </c>
      <c r="P24" s="651">
        <v>738</v>
      </c>
    </row>
    <row r="25" spans="1:16" s="584" customFormat="1" ht="18" customHeight="1">
      <c r="A25" s="586">
        <v>14</v>
      </c>
      <c r="B25" s="507" t="s">
        <v>878</v>
      </c>
      <c r="C25" s="653">
        <v>499</v>
      </c>
      <c r="D25" s="653">
        <v>499</v>
      </c>
      <c r="E25" s="651">
        <v>499</v>
      </c>
      <c r="F25" s="651">
        <v>499</v>
      </c>
      <c r="G25" s="651">
        <v>499</v>
      </c>
      <c r="H25" s="651">
        <v>499</v>
      </c>
      <c r="I25" s="651">
        <v>499</v>
      </c>
      <c r="J25" s="651">
        <v>499</v>
      </c>
      <c r="K25" s="651">
        <v>499</v>
      </c>
      <c r="L25" s="651">
        <v>499</v>
      </c>
      <c r="M25" s="651">
        <v>499</v>
      </c>
      <c r="N25" s="651">
        <v>499</v>
      </c>
      <c r="O25" s="651">
        <v>499</v>
      </c>
      <c r="P25" s="651">
        <v>499</v>
      </c>
    </row>
    <row r="26" spans="1:16" s="584" customFormat="1" ht="18" customHeight="1">
      <c r="A26" s="586">
        <v>15</v>
      </c>
      <c r="B26" s="507" t="s">
        <v>879</v>
      </c>
      <c r="C26" s="653">
        <v>624</v>
      </c>
      <c r="D26" s="653">
        <v>624</v>
      </c>
      <c r="E26" s="651">
        <v>555</v>
      </c>
      <c r="F26" s="651">
        <v>554</v>
      </c>
      <c r="G26" s="651">
        <v>554</v>
      </c>
      <c r="H26" s="651">
        <v>489</v>
      </c>
      <c r="I26" s="651">
        <v>431</v>
      </c>
      <c r="J26" s="651">
        <v>413</v>
      </c>
      <c r="K26" s="651">
        <v>403</v>
      </c>
      <c r="L26" s="651">
        <v>397</v>
      </c>
      <c r="M26" s="651">
        <v>332</v>
      </c>
      <c r="N26" s="651">
        <v>332</v>
      </c>
      <c r="O26" s="651">
        <v>310</v>
      </c>
      <c r="P26" s="651">
        <v>310</v>
      </c>
    </row>
    <row r="27" spans="1:16" s="584" customFormat="1" ht="18" customHeight="1">
      <c r="A27" s="586">
        <v>16</v>
      </c>
      <c r="B27" s="507" t="s">
        <v>885</v>
      </c>
      <c r="C27" s="653">
        <v>558</v>
      </c>
      <c r="D27" s="653">
        <v>558</v>
      </c>
      <c r="E27" s="651">
        <v>558</v>
      </c>
      <c r="F27" s="651">
        <v>558</v>
      </c>
      <c r="G27" s="651">
        <v>558</v>
      </c>
      <c r="H27" s="651">
        <v>558</v>
      </c>
      <c r="I27" s="651">
        <v>558</v>
      </c>
      <c r="J27" s="651">
        <v>558</v>
      </c>
      <c r="K27" s="651">
        <v>558</v>
      </c>
      <c r="L27" s="651">
        <v>558</v>
      </c>
      <c r="M27" s="651">
        <v>558</v>
      </c>
      <c r="N27" s="651">
        <v>558</v>
      </c>
      <c r="O27" s="651">
        <v>558</v>
      </c>
      <c r="P27" s="651">
        <v>558</v>
      </c>
    </row>
    <row r="28" spans="1:16" s="584" customFormat="1" ht="18" customHeight="1">
      <c r="A28" s="586">
        <v>17</v>
      </c>
      <c r="B28" s="507" t="s">
        <v>880</v>
      </c>
      <c r="C28" s="653">
        <v>666</v>
      </c>
      <c r="D28" s="653">
        <v>666</v>
      </c>
      <c r="E28" s="651">
        <v>665</v>
      </c>
      <c r="F28" s="651">
        <v>657</v>
      </c>
      <c r="G28" s="651">
        <v>657</v>
      </c>
      <c r="H28" s="651">
        <v>642</v>
      </c>
      <c r="I28" s="651">
        <v>640</v>
      </c>
      <c r="J28" s="651">
        <v>640</v>
      </c>
      <c r="K28" s="651">
        <v>640</v>
      </c>
      <c r="L28" s="651">
        <v>639</v>
      </c>
      <c r="M28" s="651">
        <v>639</v>
      </c>
      <c r="N28" s="651">
        <v>634</v>
      </c>
      <c r="O28" s="651">
        <v>634</v>
      </c>
      <c r="P28" s="651">
        <v>634</v>
      </c>
    </row>
    <row r="29" spans="1:16" s="584" customFormat="1" ht="18" customHeight="1">
      <c r="A29" s="586">
        <v>18</v>
      </c>
      <c r="B29" s="507" t="s">
        <v>881</v>
      </c>
      <c r="C29" s="653">
        <v>1328</v>
      </c>
      <c r="D29" s="653">
        <v>1328</v>
      </c>
      <c r="E29" s="651">
        <v>1328</v>
      </c>
      <c r="F29" s="651">
        <v>1328</v>
      </c>
      <c r="G29" s="651">
        <v>1328</v>
      </c>
      <c r="H29" s="651">
        <v>1328</v>
      </c>
      <c r="I29" s="651">
        <v>1296</v>
      </c>
      <c r="J29" s="651">
        <v>1286</v>
      </c>
      <c r="K29" s="651">
        <v>1257</v>
      </c>
      <c r="L29" s="651">
        <v>1122</v>
      </c>
      <c r="M29" s="651">
        <v>1083</v>
      </c>
      <c r="N29" s="651">
        <v>1080</v>
      </c>
      <c r="O29" s="651">
        <v>1061</v>
      </c>
      <c r="P29" s="651">
        <v>914</v>
      </c>
    </row>
    <row r="30" spans="1:16" s="584" customFormat="1" ht="18" customHeight="1">
      <c r="A30" s="586">
        <v>19</v>
      </c>
      <c r="B30" s="507" t="s">
        <v>886</v>
      </c>
      <c r="C30" s="653">
        <v>840</v>
      </c>
      <c r="D30" s="653">
        <v>840</v>
      </c>
      <c r="E30" s="651">
        <v>840</v>
      </c>
      <c r="F30" s="651">
        <v>840</v>
      </c>
      <c r="G30" s="651">
        <v>840</v>
      </c>
      <c r="H30" s="651">
        <v>840</v>
      </c>
      <c r="I30" s="651">
        <v>840</v>
      </c>
      <c r="J30" s="651">
        <v>840</v>
      </c>
      <c r="K30" s="651">
        <v>840</v>
      </c>
      <c r="L30" s="651">
        <v>840</v>
      </c>
      <c r="M30" s="651">
        <v>840</v>
      </c>
      <c r="N30" s="651">
        <v>840</v>
      </c>
      <c r="O30" s="651">
        <v>840</v>
      </c>
      <c r="P30" s="651">
        <v>840</v>
      </c>
    </row>
    <row r="31" spans="1:16" s="584" customFormat="1" ht="18" customHeight="1">
      <c r="A31" s="586">
        <v>20</v>
      </c>
      <c r="B31" s="507" t="s">
        <v>882</v>
      </c>
      <c r="C31" s="653">
        <v>1050</v>
      </c>
      <c r="D31" s="653">
        <v>1050</v>
      </c>
      <c r="E31" s="651">
        <v>1050</v>
      </c>
      <c r="F31" s="651">
        <v>1050</v>
      </c>
      <c r="G31" s="651">
        <v>1050</v>
      </c>
      <c r="H31" s="651">
        <v>1044</v>
      </c>
      <c r="I31" s="651">
        <v>1042</v>
      </c>
      <c r="J31" s="651">
        <v>1042</v>
      </c>
      <c r="K31" s="651">
        <v>1041</v>
      </c>
      <c r="L31" s="651">
        <v>1037</v>
      </c>
      <c r="M31" s="651">
        <v>1037</v>
      </c>
      <c r="N31" s="651">
        <v>965</v>
      </c>
      <c r="O31" s="651">
        <v>965</v>
      </c>
      <c r="P31" s="651">
        <v>965</v>
      </c>
    </row>
    <row r="32" spans="1:16" s="584" customFormat="1" ht="18" customHeight="1">
      <c r="A32" s="586">
        <v>21</v>
      </c>
      <c r="B32" s="507" t="s">
        <v>887</v>
      </c>
      <c r="C32" s="653">
        <v>663</v>
      </c>
      <c r="D32" s="653">
        <v>663</v>
      </c>
      <c r="E32" s="651">
        <v>663</v>
      </c>
      <c r="F32" s="651">
        <v>663</v>
      </c>
      <c r="G32" s="651">
        <v>663</v>
      </c>
      <c r="H32" s="651">
        <v>663</v>
      </c>
      <c r="I32" s="651">
        <v>663</v>
      </c>
      <c r="J32" s="651">
        <v>663</v>
      </c>
      <c r="K32" s="651">
        <v>663</v>
      </c>
      <c r="L32" s="651">
        <v>663</v>
      </c>
      <c r="M32" s="651">
        <v>663</v>
      </c>
      <c r="N32" s="651">
        <v>663</v>
      </c>
      <c r="O32" s="651">
        <v>663</v>
      </c>
      <c r="P32" s="651">
        <v>663</v>
      </c>
    </row>
    <row r="33" spans="1:16" s="584" customFormat="1" ht="18" customHeight="1">
      <c r="A33" s="586">
        <v>22</v>
      </c>
      <c r="B33" s="507" t="s">
        <v>883</v>
      </c>
      <c r="C33" s="653">
        <v>803</v>
      </c>
      <c r="D33" s="653">
        <v>803</v>
      </c>
      <c r="E33" s="651">
        <v>802</v>
      </c>
      <c r="F33" s="651">
        <v>760</v>
      </c>
      <c r="G33" s="651">
        <v>741</v>
      </c>
      <c r="H33" s="651">
        <v>716</v>
      </c>
      <c r="I33" s="651">
        <v>714</v>
      </c>
      <c r="J33" s="651">
        <v>714</v>
      </c>
      <c r="K33" s="651">
        <v>714</v>
      </c>
      <c r="L33" s="651">
        <v>713</v>
      </c>
      <c r="M33" s="651">
        <v>713</v>
      </c>
      <c r="N33" s="651">
        <v>611</v>
      </c>
      <c r="O33" s="651">
        <v>611</v>
      </c>
      <c r="P33" s="651">
        <v>611</v>
      </c>
    </row>
    <row r="34" spans="1:16" s="584" customFormat="1" ht="18" customHeight="1">
      <c r="A34" s="582" t="s">
        <v>15</v>
      </c>
      <c r="B34" s="582"/>
      <c r="C34" s="587">
        <f>SUM(C12:C33)</f>
        <v>19763</v>
      </c>
      <c r="D34" s="587">
        <f aca="true" t="shared" si="0" ref="D34:O34">SUM(D12:D33)</f>
        <v>19763</v>
      </c>
      <c r="E34" s="587">
        <f t="shared" si="0"/>
        <v>19635</v>
      </c>
      <c r="F34" s="587">
        <f t="shared" si="0"/>
        <v>19572</v>
      </c>
      <c r="G34" s="587">
        <f t="shared" si="0"/>
        <v>19552</v>
      </c>
      <c r="H34" s="587">
        <f t="shared" si="0"/>
        <v>19169</v>
      </c>
      <c r="I34" s="587">
        <f t="shared" si="0"/>
        <v>18969</v>
      </c>
      <c r="J34" s="587">
        <f t="shared" si="0"/>
        <v>18632</v>
      </c>
      <c r="K34" s="587">
        <f t="shared" si="0"/>
        <v>18525</v>
      </c>
      <c r="L34" s="587">
        <f t="shared" si="0"/>
        <v>18240</v>
      </c>
      <c r="M34" s="587">
        <f t="shared" si="0"/>
        <v>17956</v>
      </c>
      <c r="N34" s="587">
        <f t="shared" si="0"/>
        <v>17521</v>
      </c>
      <c r="O34" s="587">
        <f t="shared" si="0"/>
        <v>17458</v>
      </c>
      <c r="P34" s="587">
        <f>SUM(P12:P33)</f>
        <v>17271</v>
      </c>
    </row>
    <row r="37" ht="18">
      <c r="A37" s="466" t="s">
        <v>11</v>
      </c>
    </row>
    <row r="39" spans="8:16" ht="18">
      <c r="H39" s="139"/>
      <c r="I39" s="139"/>
      <c r="J39" s="139"/>
      <c r="K39" s="139"/>
      <c r="L39" s="139"/>
      <c r="M39" s="1220" t="s">
        <v>862</v>
      </c>
      <c r="N39" s="1220"/>
      <c r="O39" s="1220"/>
      <c r="P39" s="1220"/>
    </row>
    <row r="40" spans="8:16" ht="18">
      <c r="H40" s="139"/>
      <c r="I40" s="139"/>
      <c r="J40" s="139"/>
      <c r="K40" s="139"/>
      <c r="L40" s="139"/>
      <c r="M40" s="1220" t="s">
        <v>864</v>
      </c>
      <c r="N40" s="1220"/>
      <c r="O40" s="1220"/>
      <c r="P40" s="1220"/>
    </row>
    <row r="41" spans="8:13" ht="12.75">
      <c r="H41" s="139"/>
      <c r="I41" s="139"/>
      <c r="J41" s="139"/>
      <c r="K41" s="139"/>
      <c r="L41" s="139"/>
      <c r="M41" s="139"/>
    </row>
  </sheetData>
  <sheetProtection/>
  <mergeCells count="13">
    <mergeCell ref="M40:P40"/>
    <mergeCell ref="H2:I2"/>
    <mergeCell ref="A9:A10"/>
    <mergeCell ref="B9:B10"/>
    <mergeCell ref="A3:P3"/>
    <mergeCell ref="A4:P4"/>
    <mergeCell ref="A5:P5"/>
    <mergeCell ref="C9:C10"/>
    <mergeCell ref="D9:D10"/>
    <mergeCell ref="K8:P8"/>
    <mergeCell ref="E9:P9"/>
    <mergeCell ref="N2:O2"/>
    <mergeCell ref="M39:P39"/>
  </mergeCells>
  <printOptions horizontalCentered="1"/>
  <pageMargins left="0.46" right="0.39" top="0.35" bottom="0" header="0.22" footer="0.31496062992125984"/>
  <pageSetup fitToHeight="1" fitToWidth="1" horizontalDpi="600" verticalDpi="600" orientation="landscape" paperSize="9" scale="7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3"/>
  <sheetViews>
    <sheetView view="pageBreakPreview" zoomScale="70" zoomScaleSheetLayoutView="70" zoomScalePageLayoutView="0" workbookViewId="0" topLeftCell="A6">
      <selection activeCell="J18" sqref="J18"/>
    </sheetView>
  </sheetViews>
  <sheetFormatPr defaultColWidth="9.140625" defaultRowHeight="12.75"/>
  <cols>
    <col min="1" max="1" width="8.57421875" style="138" customWidth="1"/>
    <col min="2" max="2" width="20.140625" style="318" bestFit="1" customWidth="1"/>
    <col min="3" max="3" width="11.140625" style="138" customWidth="1"/>
    <col min="4" max="4" width="17.140625" style="138" customWidth="1"/>
    <col min="5" max="7" width="13.140625" style="138" customWidth="1"/>
    <col min="8" max="8" width="17.140625" style="138" customWidth="1"/>
    <col min="9" max="15" width="13.140625" style="138" customWidth="1"/>
    <col min="16" max="16" width="15.140625" style="138" customWidth="1"/>
    <col min="17" max="16384" width="9.140625" style="138" customWidth="1"/>
  </cols>
  <sheetData>
    <row r="1" spans="8:15" ht="20.25">
      <c r="H1" s="1213"/>
      <c r="I1" s="1213"/>
      <c r="M1" s="1219" t="s">
        <v>532</v>
      </c>
      <c r="N1" s="1219"/>
      <c r="O1" s="1219"/>
    </row>
    <row r="2" spans="1:16" ht="19.5">
      <c r="A2" s="1223" t="s">
        <v>619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  <c r="P2" s="1223"/>
    </row>
    <row r="3" spans="1:16" s="141" customFormat="1" ht="23.25">
      <c r="A3" s="1224" t="s">
        <v>688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1224"/>
    </row>
    <row r="4" spans="1:16" s="141" customFormat="1" ht="20.25" customHeight="1">
      <c r="A4" s="1220" t="s">
        <v>754</v>
      </c>
      <c r="B4" s="1220"/>
      <c r="C4" s="1220"/>
      <c r="D4" s="1220"/>
      <c r="E4" s="1220"/>
      <c r="F4" s="1220"/>
      <c r="G4" s="1220"/>
      <c r="H4" s="1220"/>
      <c r="I4" s="1220"/>
      <c r="J4" s="1220"/>
      <c r="K4" s="1220"/>
      <c r="L4" s="1220"/>
      <c r="M4" s="1220"/>
      <c r="N4" s="1220"/>
      <c r="O4" s="1220"/>
      <c r="P4" s="1220"/>
    </row>
    <row r="5" spans="1:10" ht="15.75">
      <c r="A5" s="226" t="s">
        <v>861</v>
      </c>
      <c r="B5" s="721"/>
      <c r="C5" s="143"/>
      <c r="D5" s="143"/>
      <c r="E5" s="143"/>
      <c r="F5" s="143"/>
      <c r="G5" s="143"/>
      <c r="H5" s="143"/>
      <c r="I5" s="143"/>
      <c r="J5" s="143"/>
    </row>
    <row r="6" spans="1:10" ht="12.75">
      <c r="A6" s="142"/>
      <c r="B6" s="722"/>
      <c r="C6" s="143"/>
      <c r="D6" s="143"/>
      <c r="E6" s="143"/>
      <c r="F6" s="143"/>
      <c r="G6" s="143"/>
      <c r="H6" s="143"/>
      <c r="I6" s="143"/>
      <c r="J6" s="143"/>
    </row>
    <row r="7" spans="1:10" s="584" customFormat="1" ht="16.5">
      <c r="A7" s="1225" t="s">
        <v>838</v>
      </c>
      <c r="B7" s="1225"/>
      <c r="C7" s="1225"/>
      <c r="D7" s="1225"/>
      <c r="E7" s="1225"/>
      <c r="F7" s="1225"/>
      <c r="G7" s="1225"/>
      <c r="H7" s="587" t="s">
        <v>979</v>
      </c>
      <c r="I7" s="719"/>
      <c r="J7" s="719"/>
    </row>
    <row r="8" spans="1:10" s="584" customFormat="1" ht="16.5">
      <c r="A8" s="1225" t="s">
        <v>839</v>
      </c>
      <c r="B8" s="1225"/>
      <c r="C8" s="1225"/>
      <c r="D8" s="1225"/>
      <c r="E8" s="1225"/>
      <c r="F8" s="1225"/>
      <c r="G8" s="1225"/>
      <c r="H8" s="587" t="s">
        <v>980</v>
      </c>
      <c r="I8" s="719"/>
      <c r="J8" s="719"/>
    </row>
    <row r="9" spans="1:16" s="580" customFormat="1" ht="15" customHeight="1">
      <c r="A9" s="584"/>
      <c r="B9" s="723"/>
      <c r="C9" s="584"/>
      <c r="D9" s="584"/>
      <c r="E9" s="584"/>
      <c r="F9" s="584"/>
      <c r="G9" s="584"/>
      <c r="H9" s="584"/>
      <c r="I9" s="584"/>
      <c r="J9" s="584"/>
      <c r="K9" s="1227" t="s">
        <v>762</v>
      </c>
      <c r="L9" s="1227"/>
      <c r="M9" s="1227"/>
      <c r="N9" s="1227"/>
      <c r="O9" s="1227"/>
      <c r="P9" s="1227"/>
    </row>
    <row r="10" spans="1:16" s="580" customFormat="1" ht="52.5" customHeight="1">
      <c r="A10" s="1118" t="s">
        <v>2</v>
      </c>
      <c r="B10" s="1164" t="s">
        <v>3</v>
      </c>
      <c r="C10" s="1215" t="s">
        <v>261</v>
      </c>
      <c r="D10" s="1215" t="s">
        <v>531</v>
      </c>
      <c r="E10" s="1226" t="s">
        <v>644</v>
      </c>
      <c r="F10" s="1226"/>
      <c r="G10" s="1226"/>
      <c r="H10" s="1226"/>
      <c r="I10" s="1226"/>
      <c r="J10" s="1226"/>
      <c r="K10" s="1226"/>
      <c r="L10" s="1226"/>
      <c r="M10" s="1226"/>
      <c r="N10" s="1226"/>
      <c r="O10" s="1226"/>
      <c r="P10" s="1226"/>
    </row>
    <row r="11" spans="1:16" s="580" customFormat="1" ht="67.5" customHeight="1">
      <c r="A11" s="1221"/>
      <c r="B11" s="1228"/>
      <c r="C11" s="1216"/>
      <c r="D11" s="1216"/>
      <c r="E11" s="720" t="s">
        <v>777</v>
      </c>
      <c r="F11" s="720" t="s">
        <v>264</v>
      </c>
      <c r="G11" s="720" t="s">
        <v>265</v>
      </c>
      <c r="H11" s="720" t="s">
        <v>266</v>
      </c>
      <c r="I11" s="720" t="s">
        <v>267</v>
      </c>
      <c r="J11" s="720" t="s">
        <v>268</v>
      </c>
      <c r="K11" s="720" t="s">
        <v>269</v>
      </c>
      <c r="L11" s="720" t="s">
        <v>270</v>
      </c>
      <c r="M11" s="720" t="s">
        <v>778</v>
      </c>
      <c r="N11" s="581" t="s">
        <v>779</v>
      </c>
      <c r="O11" s="581" t="s">
        <v>830</v>
      </c>
      <c r="P11" s="581" t="s">
        <v>831</v>
      </c>
    </row>
    <row r="12" spans="1:16" s="580" customFormat="1" ht="23.25" customHeight="1">
      <c r="A12" s="718">
        <v>1</v>
      </c>
      <c r="B12" s="724">
        <v>2</v>
      </c>
      <c r="C12" s="718">
        <v>3</v>
      </c>
      <c r="D12" s="718">
        <v>4</v>
      </c>
      <c r="E12" s="718">
        <v>5</v>
      </c>
      <c r="F12" s="718">
        <v>6</v>
      </c>
      <c r="G12" s="718">
        <v>7</v>
      </c>
      <c r="H12" s="718">
        <v>8</v>
      </c>
      <c r="I12" s="718">
        <v>9</v>
      </c>
      <c r="J12" s="718">
        <v>10</v>
      </c>
      <c r="K12" s="718">
        <v>11</v>
      </c>
      <c r="L12" s="718">
        <v>12</v>
      </c>
      <c r="M12" s="718">
        <v>13</v>
      </c>
      <c r="N12" s="718">
        <v>14</v>
      </c>
      <c r="O12" s="718">
        <v>15</v>
      </c>
      <c r="P12" s="718">
        <v>16</v>
      </c>
    </row>
    <row r="13" spans="1:16" s="584" customFormat="1" ht="18" customHeight="1">
      <c r="A13" s="586">
        <v>1</v>
      </c>
      <c r="B13" s="667" t="s">
        <v>866</v>
      </c>
      <c r="C13" s="651">
        <v>1349</v>
      </c>
      <c r="D13" s="651">
        <v>1349</v>
      </c>
      <c r="E13" s="651">
        <v>114</v>
      </c>
      <c r="F13" s="651">
        <v>258</v>
      </c>
      <c r="G13" s="651">
        <v>0</v>
      </c>
      <c r="H13" s="651">
        <v>238</v>
      </c>
      <c r="I13" s="651">
        <v>367</v>
      </c>
      <c r="J13" s="651">
        <v>366</v>
      </c>
      <c r="K13" s="651">
        <v>333</v>
      </c>
      <c r="L13" s="651">
        <v>453</v>
      </c>
      <c r="M13" s="651">
        <v>592</v>
      </c>
      <c r="N13" s="651">
        <v>905</v>
      </c>
      <c r="O13" s="651">
        <v>1100</v>
      </c>
      <c r="P13" s="651">
        <v>1048</v>
      </c>
    </row>
    <row r="14" spans="1:16" s="584" customFormat="1" ht="18" customHeight="1">
      <c r="A14" s="586">
        <v>2</v>
      </c>
      <c r="B14" s="667" t="s">
        <v>884</v>
      </c>
      <c r="C14" s="651">
        <v>302</v>
      </c>
      <c r="D14" s="651">
        <v>302</v>
      </c>
      <c r="E14" s="651">
        <v>94</v>
      </c>
      <c r="F14" s="651">
        <v>171</v>
      </c>
      <c r="G14" s="651">
        <v>0</v>
      </c>
      <c r="H14" s="651">
        <v>165</v>
      </c>
      <c r="I14" s="651">
        <v>193</v>
      </c>
      <c r="J14" s="651">
        <v>192</v>
      </c>
      <c r="K14" s="651">
        <v>187</v>
      </c>
      <c r="L14" s="651">
        <v>210</v>
      </c>
      <c r="M14" s="651">
        <v>255</v>
      </c>
      <c r="N14" s="651">
        <v>249</v>
      </c>
      <c r="O14" s="651">
        <v>294</v>
      </c>
      <c r="P14" s="651">
        <v>293</v>
      </c>
    </row>
    <row r="15" spans="1:16" s="584" customFormat="1" ht="18" customHeight="1">
      <c r="A15" s="586">
        <v>3</v>
      </c>
      <c r="B15" s="667" t="s">
        <v>867</v>
      </c>
      <c r="C15" s="651">
        <v>690</v>
      </c>
      <c r="D15" s="651">
        <v>690</v>
      </c>
      <c r="E15" s="651">
        <v>189</v>
      </c>
      <c r="F15" s="651">
        <v>275</v>
      </c>
      <c r="G15" s="651">
        <v>0</v>
      </c>
      <c r="H15" s="651">
        <v>281</v>
      </c>
      <c r="I15" s="651">
        <v>423</v>
      </c>
      <c r="J15" s="651">
        <v>371</v>
      </c>
      <c r="K15" s="651">
        <v>338</v>
      </c>
      <c r="L15" s="651">
        <v>452</v>
      </c>
      <c r="M15" s="651">
        <v>548</v>
      </c>
      <c r="N15" s="651">
        <v>605</v>
      </c>
      <c r="O15" s="651">
        <v>606</v>
      </c>
      <c r="P15" s="651">
        <v>601</v>
      </c>
    </row>
    <row r="16" spans="1:16" s="585" customFormat="1" ht="18" customHeight="1">
      <c r="A16" s="586">
        <v>4</v>
      </c>
      <c r="B16" s="667" t="s">
        <v>868</v>
      </c>
      <c r="C16" s="651">
        <v>413</v>
      </c>
      <c r="D16" s="651">
        <v>413</v>
      </c>
      <c r="E16" s="651">
        <v>29</v>
      </c>
      <c r="F16" s="651">
        <v>138</v>
      </c>
      <c r="G16" s="651">
        <v>0</v>
      </c>
      <c r="H16" s="651">
        <v>150</v>
      </c>
      <c r="I16" s="651">
        <v>250</v>
      </c>
      <c r="J16" s="651">
        <v>232</v>
      </c>
      <c r="K16" s="651">
        <v>205</v>
      </c>
      <c r="L16" s="651">
        <v>252</v>
      </c>
      <c r="M16" s="651">
        <v>276</v>
      </c>
      <c r="N16" s="651">
        <v>334</v>
      </c>
      <c r="O16" s="651">
        <v>346</v>
      </c>
      <c r="P16" s="651">
        <v>357</v>
      </c>
    </row>
    <row r="17" spans="1:16" s="585" customFormat="1" ht="18" customHeight="1">
      <c r="A17" s="586">
        <v>5</v>
      </c>
      <c r="B17" s="667" t="s">
        <v>869</v>
      </c>
      <c r="C17" s="651">
        <v>667</v>
      </c>
      <c r="D17" s="651">
        <v>667</v>
      </c>
      <c r="E17" s="651">
        <v>123</v>
      </c>
      <c r="F17" s="651">
        <v>244</v>
      </c>
      <c r="G17" s="651">
        <v>0</v>
      </c>
      <c r="H17" s="651">
        <v>259</v>
      </c>
      <c r="I17" s="651">
        <v>350</v>
      </c>
      <c r="J17" s="651">
        <v>351</v>
      </c>
      <c r="K17" s="651">
        <v>286</v>
      </c>
      <c r="L17" s="651">
        <v>439</v>
      </c>
      <c r="M17" s="651">
        <v>530</v>
      </c>
      <c r="N17" s="651">
        <v>588</v>
      </c>
      <c r="O17" s="651">
        <v>621</v>
      </c>
      <c r="P17" s="651">
        <v>554</v>
      </c>
    </row>
    <row r="18" spans="1:16" s="585" customFormat="1" ht="18" customHeight="1">
      <c r="A18" s="586">
        <v>6</v>
      </c>
      <c r="B18" s="667" t="s">
        <v>870</v>
      </c>
      <c r="C18" s="651">
        <v>712</v>
      </c>
      <c r="D18" s="651">
        <v>712</v>
      </c>
      <c r="E18" s="651">
        <v>143</v>
      </c>
      <c r="F18" s="651">
        <v>391</v>
      </c>
      <c r="G18" s="651">
        <v>0</v>
      </c>
      <c r="H18" s="651">
        <v>441</v>
      </c>
      <c r="I18" s="651">
        <v>656</v>
      </c>
      <c r="J18" s="651">
        <v>647</v>
      </c>
      <c r="K18" s="651">
        <v>600</v>
      </c>
      <c r="L18" s="651">
        <v>669</v>
      </c>
      <c r="M18" s="651">
        <v>687</v>
      </c>
      <c r="N18" s="651">
        <v>676</v>
      </c>
      <c r="O18" s="651">
        <v>690</v>
      </c>
      <c r="P18" s="651">
        <v>697</v>
      </c>
    </row>
    <row r="19" spans="1:16" s="584" customFormat="1" ht="18" customHeight="1">
      <c r="A19" s="586">
        <v>7</v>
      </c>
      <c r="B19" s="667" t="s">
        <v>871</v>
      </c>
      <c r="C19" s="651">
        <v>854</v>
      </c>
      <c r="D19" s="651">
        <v>854</v>
      </c>
      <c r="E19" s="651">
        <v>44</v>
      </c>
      <c r="F19" s="651">
        <v>206</v>
      </c>
      <c r="G19" s="651">
        <v>0</v>
      </c>
      <c r="H19" s="651">
        <v>203</v>
      </c>
      <c r="I19" s="651">
        <v>427</v>
      </c>
      <c r="J19" s="651">
        <v>406</v>
      </c>
      <c r="K19" s="651">
        <v>362</v>
      </c>
      <c r="L19" s="651">
        <v>504</v>
      </c>
      <c r="M19" s="651">
        <v>660</v>
      </c>
      <c r="N19" s="651">
        <v>756</v>
      </c>
      <c r="O19" s="651">
        <v>793</v>
      </c>
      <c r="P19" s="651">
        <v>747</v>
      </c>
    </row>
    <row r="20" spans="1:16" s="584" customFormat="1" ht="18" customHeight="1">
      <c r="A20" s="586">
        <v>8</v>
      </c>
      <c r="B20" s="667" t="s">
        <v>872</v>
      </c>
      <c r="C20" s="651">
        <v>1574</v>
      </c>
      <c r="D20" s="651">
        <v>1574</v>
      </c>
      <c r="E20" s="651">
        <v>241</v>
      </c>
      <c r="F20" s="651">
        <v>519</v>
      </c>
      <c r="G20" s="651">
        <v>0</v>
      </c>
      <c r="H20" s="651">
        <v>561</v>
      </c>
      <c r="I20" s="651">
        <v>891</v>
      </c>
      <c r="J20" s="651">
        <v>899</v>
      </c>
      <c r="K20" s="651">
        <v>835</v>
      </c>
      <c r="L20" s="651">
        <v>871</v>
      </c>
      <c r="M20" s="651">
        <v>1091</v>
      </c>
      <c r="N20" s="651">
        <v>1213</v>
      </c>
      <c r="O20" s="651">
        <v>1265</v>
      </c>
      <c r="P20" s="651">
        <v>1220</v>
      </c>
    </row>
    <row r="21" spans="1:16" s="584" customFormat="1" ht="18" customHeight="1">
      <c r="A21" s="586">
        <v>9</v>
      </c>
      <c r="B21" s="667" t="s">
        <v>873</v>
      </c>
      <c r="C21" s="653">
        <v>548</v>
      </c>
      <c r="D21" s="653">
        <v>548</v>
      </c>
      <c r="E21" s="651">
        <v>170</v>
      </c>
      <c r="F21" s="651">
        <v>331</v>
      </c>
      <c r="G21" s="651">
        <v>0</v>
      </c>
      <c r="H21" s="651">
        <v>347</v>
      </c>
      <c r="I21" s="651">
        <v>358</v>
      </c>
      <c r="J21" s="651">
        <v>345</v>
      </c>
      <c r="K21" s="651">
        <v>320</v>
      </c>
      <c r="L21" s="651">
        <v>316</v>
      </c>
      <c r="M21" s="651">
        <v>373</v>
      </c>
      <c r="N21" s="651">
        <v>391</v>
      </c>
      <c r="O21" s="651">
        <v>514</v>
      </c>
      <c r="P21" s="651">
        <v>501</v>
      </c>
    </row>
    <row r="22" spans="1:16" s="584" customFormat="1" ht="18" customHeight="1">
      <c r="A22" s="586">
        <v>10</v>
      </c>
      <c r="B22" s="667" t="s">
        <v>874</v>
      </c>
      <c r="C22" s="653">
        <v>1762</v>
      </c>
      <c r="D22" s="653">
        <v>1762</v>
      </c>
      <c r="E22" s="651">
        <v>424</v>
      </c>
      <c r="F22" s="651">
        <v>817</v>
      </c>
      <c r="G22" s="651">
        <v>0</v>
      </c>
      <c r="H22" s="651">
        <v>887</v>
      </c>
      <c r="I22" s="651">
        <v>1278</v>
      </c>
      <c r="J22" s="651">
        <v>1192</v>
      </c>
      <c r="K22" s="651">
        <v>1142</v>
      </c>
      <c r="L22" s="651">
        <v>1148</v>
      </c>
      <c r="M22" s="651">
        <v>1186</v>
      </c>
      <c r="N22" s="651">
        <v>1708</v>
      </c>
      <c r="O22" s="651">
        <v>1727</v>
      </c>
      <c r="P22" s="651">
        <v>1718</v>
      </c>
    </row>
    <row r="23" spans="1:16" s="584" customFormat="1" ht="18" customHeight="1">
      <c r="A23" s="586">
        <v>11</v>
      </c>
      <c r="B23" s="667" t="s">
        <v>875</v>
      </c>
      <c r="C23" s="653">
        <v>1474</v>
      </c>
      <c r="D23" s="653">
        <v>1474</v>
      </c>
      <c r="E23" s="651">
        <v>442</v>
      </c>
      <c r="F23" s="651">
        <v>746</v>
      </c>
      <c r="G23" s="651">
        <v>0</v>
      </c>
      <c r="H23" s="651">
        <v>814</v>
      </c>
      <c r="I23" s="651">
        <v>1087</v>
      </c>
      <c r="J23" s="651">
        <v>1009</v>
      </c>
      <c r="K23" s="651">
        <v>905</v>
      </c>
      <c r="L23" s="651">
        <v>907</v>
      </c>
      <c r="M23" s="651">
        <v>974</v>
      </c>
      <c r="N23" s="651">
        <v>1100</v>
      </c>
      <c r="O23" s="651">
        <v>1249</v>
      </c>
      <c r="P23" s="651">
        <v>1220</v>
      </c>
    </row>
    <row r="24" spans="1:16" s="584" customFormat="1" ht="18" customHeight="1">
      <c r="A24" s="586">
        <v>12</v>
      </c>
      <c r="B24" s="667" t="s">
        <v>876</v>
      </c>
      <c r="C24" s="653">
        <v>809</v>
      </c>
      <c r="D24" s="653">
        <v>809</v>
      </c>
      <c r="E24" s="651">
        <v>92</v>
      </c>
      <c r="F24" s="651">
        <v>288</v>
      </c>
      <c r="G24" s="651">
        <v>0</v>
      </c>
      <c r="H24" s="651">
        <v>282</v>
      </c>
      <c r="I24" s="651">
        <v>380</v>
      </c>
      <c r="J24" s="651">
        <v>341</v>
      </c>
      <c r="K24" s="651">
        <v>322</v>
      </c>
      <c r="L24" s="651">
        <v>375</v>
      </c>
      <c r="M24" s="651">
        <v>564</v>
      </c>
      <c r="N24" s="651">
        <v>606</v>
      </c>
      <c r="O24" s="651">
        <v>691</v>
      </c>
      <c r="P24" s="651">
        <v>678</v>
      </c>
    </row>
    <row r="25" spans="1:16" s="584" customFormat="1" ht="18" customHeight="1">
      <c r="A25" s="586">
        <v>13</v>
      </c>
      <c r="B25" s="667" t="s">
        <v>877</v>
      </c>
      <c r="C25" s="653">
        <v>1619</v>
      </c>
      <c r="D25" s="653">
        <v>1619</v>
      </c>
      <c r="E25" s="651">
        <v>154</v>
      </c>
      <c r="F25" s="651">
        <v>509</v>
      </c>
      <c r="G25" s="651">
        <v>0</v>
      </c>
      <c r="H25" s="651">
        <v>488</v>
      </c>
      <c r="I25" s="651">
        <v>841</v>
      </c>
      <c r="J25" s="651">
        <v>835</v>
      </c>
      <c r="K25" s="651">
        <v>1041</v>
      </c>
      <c r="L25" s="651">
        <v>1048</v>
      </c>
      <c r="M25" s="651">
        <v>1070</v>
      </c>
      <c r="N25" s="651">
        <v>1590</v>
      </c>
      <c r="O25" s="651">
        <v>1579</v>
      </c>
      <c r="P25" s="651">
        <v>1532</v>
      </c>
    </row>
    <row r="26" spans="1:16" s="584" customFormat="1" ht="18" customHeight="1">
      <c r="A26" s="586">
        <v>14</v>
      </c>
      <c r="B26" s="667" t="s">
        <v>878</v>
      </c>
      <c r="C26" s="653">
        <v>496</v>
      </c>
      <c r="D26" s="653">
        <v>496</v>
      </c>
      <c r="E26" s="651">
        <v>136</v>
      </c>
      <c r="F26" s="651">
        <v>261</v>
      </c>
      <c r="G26" s="651">
        <v>0</v>
      </c>
      <c r="H26" s="651">
        <v>270</v>
      </c>
      <c r="I26" s="651">
        <v>370</v>
      </c>
      <c r="J26" s="651">
        <v>331</v>
      </c>
      <c r="K26" s="651">
        <v>282</v>
      </c>
      <c r="L26" s="651">
        <v>448</v>
      </c>
      <c r="M26" s="651">
        <v>479</v>
      </c>
      <c r="N26" s="651">
        <v>469</v>
      </c>
      <c r="O26" s="651">
        <v>480</v>
      </c>
      <c r="P26" s="651">
        <v>470</v>
      </c>
    </row>
    <row r="27" spans="1:16" s="584" customFormat="1" ht="18" customHeight="1">
      <c r="A27" s="586">
        <v>15</v>
      </c>
      <c r="B27" s="667" t="s">
        <v>879</v>
      </c>
      <c r="C27" s="653">
        <v>615</v>
      </c>
      <c r="D27" s="653">
        <v>615</v>
      </c>
      <c r="E27" s="651">
        <v>122</v>
      </c>
      <c r="F27" s="651">
        <v>195</v>
      </c>
      <c r="G27" s="651">
        <v>0</v>
      </c>
      <c r="H27" s="651">
        <v>224</v>
      </c>
      <c r="I27" s="651">
        <v>337</v>
      </c>
      <c r="J27" s="651">
        <v>335</v>
      </c>
      <c r="K27" s="651">
        <v>329</v>
      </c>
      <c r="L27" s="651">
        <v>381</v>
      </c>
      <c r="M27" s="651">
        <v>425</v>
      </c>
      <c r="N27" s="651">
        <v>491</v>
      </c>
      <c r="O27" s="651">
        <v>591</v>
      </c>
      <c r="P27" s="651">
        <v>577</v>
      </c>
    </row>
    <row r="28" spans="1:16" s="584" customFormat="1" ht="18" customHeight="1">
      <c r="A28" s="586">
        <v>16</v>
      </c>
      <c r="B28" s="667" t="s">
        <v>885</v>
      </c>
      <c r="C28" s="653">
        <v>555</v>
      </c>
      <c r="D28" s="653">
        <v>555</v>
      </c>
      <c r="E28" s="651">
        <v>230</v>
      </c>
      <c r="F28" s="651">
        <v>326</v>
      </c>
      <c r="G28" s="651">
        <v>0</v>
      </c>
      <c r="H28" s="651">
        <v>337</v>
      </c>
      <c r="I28" s="651">
        <v>428</v>
      </c>
      <c r="J28" s="651">
        <v>352</v>
      </c>
      <c r="K28" s="651">
        <v>346</v>
      </c>
      <c r="L28" s="651">
        <v>405</v>
      </c>
      <c r="M28" s="651">
        <v>511</v>
      </c>
      <c r="N28" s="651">
        <v>551</v>
      </c>
      <c r="O28" s="651">
        <v>551</v>
      </c>
      <c r="P28" s="651">
        <v>551</v>
      </c>
    </row>
    <row r="29" spans="1:16" s="584" customFormat="1" ht="18" customHeight="1">
      <c r="A29" s="586">
        <v>17</v>
      </c>
      <c r="B29" s="667" t="s">
        <v>880</v>
      </c>
      <c r="C29" s="653">
        <v>653</v>
      </c>
      <c r="D29" s="653">
        <v>653</v>
      </c>
      <c r="E29" s="651">
        <v>222</v>
      </c>
      <c r="F29" s="651">
        <v>468</v>
      </c>
      <c r="G29" s="651">
        <v>0</v>
      </c>
      <c r="H29" s="651">
        <v>460</v>
      </c>
      <c r="I29" s="651">
        <v>486</v>
      </c>
      <c r="J29" s="651">
        <v>443</v>
      </c>
      <c r="K29" s="651">
        <v>377</v>
      </c>
      <c r="L29" s="651">
        <v>371</v>
      </c>
      <c r="M29" s="651">
        <v>379</v>
      </c>
      <c r="N29" s="651">
        <v>606</v>
      </c>
      <c r="O29" s="651">
        <v>606</v>
      </c>
      <c r="P29" s="651">
        <v>519</v>
      </c>
    </row>
    <row r="30" spans="1:16" s="584" customFormat="1" ht="18" customHeight="1">
      <c r="A30" s="586">
        <v>18</v>
      </c>
      <c r="B30" s="667" t="s">
        <v>881</v>
      </c>
      <c r="C30" s="653">
        <v>1343</v>
      </c>
      <c r="D30" s="653">
        <v>1343</v>
      </c>
      <c r="E30" s="651">
        <v>181</v>
      </c>
      <c r="F30" s="651">
        <v>420</v>
      </c>
      <c r="G30" s="651">
        <v>0</v>
      </c>
      <c r="H30" s="651">
        <v>426</v>
      </c>
      <c r="I30" s="651">
        <v>779</v>
      </c>
      <c r="J30" s="651">
        <v>769</v>
      </c>
      <c r="K30" s="651">
        <v>721</v>
      </c>
      <c r="L30" s="651">
        <v>776</v>
      </c>
      <c r="M30" s="651">
        <v>987</v>
      </c>
      <c r="N30" s="651">
        <v>1096</v>
      </c>
      <c r="O30" s="651">
        <v>1137</v>
      </c>
      <c r="P30" s="651">
        <v>1181</v>
      </c>
    </row>
    <row r="31" spans="1:16" s="584" customFormat="1" ht="18" customHeight="1">
      <c r="A31" s="586">
        <v>19</v>
      </c>
      <c r="B31" s="667" t="s">
        <v>886</v>
      </c>
      <c r="C31" s="653">
        <v>844</v>
      </c>
      <c r="D31" s="653">
        <v>844</v>
      </c>
      <c r="E31" s="651">
        <v>167</v>
      </c>
      <c r="F31" s="651">
        <v>337</v>
      </c>
      <c r="G31" s="651">
        <v>0</v>
      </c>
      <c r="H31" s="651">
        <v>469</v>
      </c>
      <c r="I31" s="651">
        <v>763</v>
      </c>
      <c r="J31" s="651">
        <v>802</v>
      </c>
      <c r="K31" s="651">
        <v>757</v>
      </c>
      <c r="L31" s="651">
        <v>832</v>
      </c>
      <c r="M31" s="651">
        <v>834</v>
      </c>
      <c r="N31" s="651">
        <v>822</v>
      </c>
      <c r="O31" s="651">
        <v>824</v>
      </c>
      <c r="P31" s="651">
        <v>815</v>
      </c>
    </row>
    <row r="32" spans="1:16" s="584" customFormat="1" ht="18" customHeight="1">
      <c r="A32" s="586">
        <v>20</v>
      </c>
      <c r="B32" s="667" t="s">
        <v>882</v>
      </c>
      <c r="C32" s="653">
        <v>1055</v>
      </c>
      <c r="D32" s="653">
        <v>1055</v>
      </c>
      <c r="E32" s="651">
        <v>262</v>
      </c>
      <c r="F32" s="651">
        <v>462</v>
      </c>
      <c r="G32" s="651">
        <v>0</v>
      </c>
      <c r="H32" s="651">
        <v>536</v>
      </c>
      <c r="I32" s="651">
        <v>667</v>
      </c>
      <c r="J32" s="651">
        <v>599</v>
      </c>
      <c r="K32" s="651">
        <v>522</v>
      </c>
      <c r="L32" s="651">
        <v>847</v>
      </c>
      <c r="M32" s="651">
        <v>965</v>
      </c>
      <c r="N32" s="651">
        <v>999</v>
      </c>
      <c r="O32" s="651">
        <v>1032</v>
      </c>
      <c r="P32" s="651">
        <v>999</v>
      </c>
    </row>
    <row r="33" spans="1:16" s="584" customFormat="1" ht="18" customHeight="1">
      <c r="A33" s="586">
        <v>21</v>
      </c>
      <c r="B33" s="667" t="s">
        <v>887</v>
      </c>
      <c r="C33" s="653">
        <v>666</v>
      </c>
      <c r="D33" s="653">
        <v>666</v>
      </c>
      <c r="E33" s="651">
        <v>92</v>
      </c>
      <c r="F33" s="651">
        <v>238</v>
      </c>
      <c r="G33" s="651">
        <v>0</v>
      </c>
      <c r="H33" s="651">
        <v>226</v>
      </c>
      <c r="I33" s="651">
        <v>383</v>
      </c>
      <c r="J33" s="651">
        <v>359</v>
      </c>
      <c r="K33" s="651">
        <v>359</v>
      </c>
      <c r="L33" s="651">
        <v>401</v>
      </c>
      <c r="M33" s="651">
        <v>497</v>
      </c>
      <c r="N33" s="651">
        <v>589</v>
      </c>
      <c r="O33" s="651">
        <v>627</v>
      </c>
      <c r="P33" s="651">
        <v>590</v>
      </c>
    </row>
    <row r="34" spans="1:16" s="584" customFormat="1" ht="18" customHeight="1">
      <c r="A34" s="586">
        <v>22</v>
      </c>
      <c r="B34" s="667" t="s">
        <v>883</v>
      </c>
      <c r="C34" s="653">
        <v>791</v>
      </c>
      <c r="D34" s="653">
        <v>791</v>
      </c>
      <c r="E34" s="651">
        <v>17</v>
      </c>
      <c r="F34" s="651">
        <v>93</v>
      </c>
      <c r="G34" s="651">
        <v>0</v>
      </c>
      <c r="H34" s="651">
        <v>87</v>
      </c>
      <c r="I34" s="651">
        <v>525</v>
      </c>
      <c r="J34" s="651">
        <v>624</v>
      </c>
      <c r="K34" s="651">
        <v>626</v>
      </c>
      <c r="L34" s="651">
        <v>591</v>
      </c>
      <c r="M34" s="651">
        <v>617</v>
      </c>
      <c r="N34" s="651">
        <v>545</v>
      </c>
      <c r="O34" s="651">
        <v>653</v>
      </c>
      <c r="P34" s="651">
        <v>656</v>
      </c>
    </row>
    <row r="35" spans="1:16" s="584" customFormat="1" ht="18">
      <c r="A35" s="582" t="s">
        <v>15</v>
      </c>
      <c r="B35" s="583"/>
      <c r="C35" s="587">
        <f>SUM(C13:C34)</f>
        <v>19791</v>
      </c>
      <c r="D35" s="587">
        <f aca="true" t="shared" si="0" ref="D35:O35">SUM(D13:D34)</f>
        <v>19791</v>
      </c>
      <c r="E35" s="672">
        <f t="shared" si="0"/>
        <v>3688</v>
      </c>
      <c r="F35" s="672">
        <f t="shared" si="0"/>
        <v>7693</v>
      </c>
      <c r="G35" s="672">
        <f t="shared" si="0"/>
        <v>0</v>
      </c>
      <c r="H35" s="672">
        <f t="shared" si="0"/>
        <v>8151</v>
      </c>
      <c r="I35" s="672">
        <f t="shared" si="0"/>
        <v>12239</v>
      </c>
      <c r="J35" s="672">
        <f t="shared" si="0"/>
        <v>11800</v>
      </c>
      <c r="K35" s="672">
        <f t="shared" si="0"/>
        <v>11195</v>
      </c>
      <c r="L35" s="672">
        <f t="shared" si="0"/>
        <v>12696</v>
      </c>
      <c r="M35" s="672">
        <f t="shared" si="0"/>
        <v>14500</v>
      </c>
      <c r="N35" s="672">
        <f t="shared" si="0"/>
        <v>16889</v>
      </c>
      <c r="O35" s="672">
        <f t="shared" si="0"/>
        <v>17976</v>
      </c>
      <c r="P35" s="672">
        <f>SUM(P13:P34)</f>
        <v>17524</v>
      </c>
    </row>
    <row r="37" ht="18">
      <c r="A37" s="466" t="s">
        <v>11</v>
      </c>
    </row>
    <row r="40" spans="8:16" ht="18">
      <c r="H40" s="146"/>
      <c r="I40" s="146"/>
      <c r="J40" s="146"/>
      <c r="K40" s="146"/>
      <c r="L40" s="146"/>
      <c r="M40" s="966" t="s">
        <v>862</v>
      </c>
      <c r="N40" s="966"/>
      <c r="O40" s="966"/>
      <c r="P40" s="966"/>
    </row>
    <row r="41" spans="8:16" ht="18">
      <c r="H41" s="146"/>
      <c r="I41" s="146"/>
      <c r="J41" s="146"/>
      <c r="K41" s="146"/>
      <c r="L41" s="146"/>
      <c r="M41" s="966" t="s">
        <v>863</v>
      </c>
      <c r="N41" s="966"/>
      <c r="O41" s="966"/>
      <c r="P41" s="966"/>
    </row>
    <row r="42" spans="8:13" ht="12.75">
      <c r="H42" s="146"/>
      <c r="I42" s="146"/>
      <c r="J42" s="146"/>
      <c r="K42" s="146"/>
      <c r="L42" s="146"/>
      <c r="M42" s="146"/>
    </row>
    <row r="43" spans="8:11" ht="12.75">
      <c r="H43" s="142"/>
      <c r="I43" s="142"/>
      <c r="J43" s="142"/>
      <c r="K43" s="142"/>
    </row>
  </sheetData>
  <sheetProtection/>
  <mergeCells count="15">
    <mergeCell ref="H1:I1"/>
    <mergeCell ref="A10:A11"/>
    <mergeCell ref="B10:B11"/>
    <mergeCell ref="C10:C11"/>
    <mergeCell ref="D10:D11"/>
    <mergeCell ref="M1:O1"/>
    <mergeCell ref="A2:P2"/>
    <mergeCell ref="A3:P3"/>
    <mergeCell ref="A4:P4"/>
    <mergeCell ref="A7:G7"/>
    <mergeCell ref="A8:G8"/>
    <mergeCell ref="M41:P41"/>
    <mergeCell ref="E10:P10"/>
    <mergeCell ref="K9:P9"/>
    <mergeCell ref="M40:P40"/>
  </mergeCells>
  <printOptions horizontalCentered="1"/>
  <pageMargins left="0.56" right="0.44" top="0.47" bottom="0" header="0.22" footer="0.31496062992125984"/>
  <pageSetup fitToHeight="1" fitToWidth="1" horizontalDpi="600" verticalDpi="600" orientation="landscape" paperSize="9" scale="63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O41"/>
  <sheetViews>
    <sheetView view="pageBreakPreview" zoomScale="80" zoomScaleNormal="80" zoomScaleSheetLayoutView="80" zoomScalePageLayoutView="0" workbookViewId="0" topLeftCell="A7">
      <selection activeCell="A11" sqref="A11:IV32"/>
    </sheetView>
  </sheetViews>
  <sheetFormatPr defaultColWidth="9.140625" defaultRowHeight="12.75"/>
  <cols>
    <col min="1" max="1" width="9.140625" style="67" customWidth="1"/>
    <col min="2" max="2" width="19.57421875" style="348" customWidth="1"/>
    <col min="3" max="3" width="9.140625" style="67" customWidth="1"/>
    <col min="4" max="4" width="8.421875" style="67" customWidth="1"/>
    <col min="5" max="5" width="12.8515625" style="67" customWidth="1"/>
    <col min="6" max="6" width="16.00390625" style="67" customWidth="1"/>
    <col min="7" max="7" width="15.28125" style="67" customWidth="1"/>
    <col min="8" max="8" width="17.00390625" style="67" customWidth="1"/>
    <col min="9" max="9" width="18.00390625" style="67" customWidth="1"/>
    <col min="10" max="10" width="11.140625" style="67" customWidth="1"/>
    <col min="11" max="11" width="12.7109375" style="67" customWidth="1"/>
    <col min="12" max="12" width="11.421875" style="67" customWidth="1"/>
    <col min="13" max="13" width="15.421875" style="67" customWidth="1"/>
    <col min="14" max="16384" width="9.140625" style="67" customWidth="1"/>
  </cols>
  <sheetData>
    <row r="3" spans="3:15" ht="21">
      <c r="C3" s="1229" t="s">
        <v>0</v>
      </c>
      <c r="D3" s="1229"/>
      <c r="E3" s="1229"/>
      <c r="F3" s="1229"/>
      <c r="G3" s="1229"/>
      <c r="H3" s="1229"/>
      <c r="I3" s="1229"/>
      <c r="J3" s="349"/>
      <c r="K3" s="349"/>
      <c r="L3" s="1230" t="s">
        <v>514</v>
      </c>
      <c r="M3" s="1230"/>
      <c r="N3" s="349"/>
      <c r="O3" s="349"/>
    </row>
    <row r="4" spans="2:15" ht="21">
      <c r="B4" s="1231" t="s">
        <v>684</v>
      </c>
      <c r="C4" s="1231"/>
      <c r="D4" s="1231"/>
      <c r="E4" s="1231"/>
      <c r="F4" s="1231"/>
      <c r="G4" s="1231"/>
      <c r="H4" s="1231"/>
      <c r="I4" s="1231"/>
      <c r="J4" s="1231"/>
      <c r="K4" s="1231"/>
      <c r="L4" s="1231"/>
      <c r="M4" s="350"/>
      <c r="N4" s="350"/>
      <c r="O4" s="350"/>
    </row>
    <row r="5" spans="1:13" ht="20.25" customHeight="1">
      <c r="A5" s="1232" t="s">
        <v>513</v>
      </c>
      <c r="B5" s="1232"/>
      <c r="C5" s="1232"/>
      <c r="D5" s="1232"/>
      <c r="E5" s="1232"/>
      <c r="F5" s="1232"/>
      <c r="G5" s="1232"/>
      <c r="H5" s="1232"/>
      <c r="I5" s="1232"/>
      <c r="J5" s="1232"/>
      <c r="K5" s="1232"/>
      <c r="L5" s="1232"/>
      <c r="M5" s="1232"/>
    </row>
    <row r="6" spans="1:13" ht="20.25" customHeight="1">
      <c r="A6" s="1233" t="s">
        <v>861</v>
      </c>
      <c r="B6" s="1233"/>
      <c r="C6" s="351"/>
      <c r="D6" s="351"/>
      <c r="E6" s="351"/>
      <c r="F6" s="351"/>
      <c r="G6" s="351"/>
      <c r="H6" s="1234" t="s">
        <v>982</v>
      </c>
      <c r="I6" s="1234"/>
      <c r="J6" s="1234"/>
      <c r="K6" s="1234"/>
      <c r="L6" s="1234"/>
      <c r="M6" s="1234"/>
    </row>
    <row r="7" spans="1:13" ht="15" customHeight="1">
      <c r="A7" s="1237" t="s">
        <v>70</v>
      </c>
      <c r="B7" s="1240" t="s">
        <v>281</v>
      </c>
      <c r="C7" s="1243" t="s">
        <v>404</v>
      </c>
      <c r="D7" s="1244"/>
      <c r="E7" s="1244"/>
      <c r="F7" s="1244"/>
      <c r="G7" s="1245"/>
      <c r="H7" s="1249" t="s">
        <v>401</v>
      </c>
      <c r="I7" s="1249"/>
      <c r="J7" s="1249"/>
      <c r="K7" s="1249"/>
      <c r="L7" s="1249"/>
      <c r="M7" s="1237" t="s">
        <v>282</v>
      </c>
    </row>
    <row r="8" spans="1:13" ht="12.75" customHeight="1">
      <c r="A8" s="1238"/>
      <c r="B8" s="1241"/>
      <c r="C8" s="1246"/>
      <c r="D8" s="1247"/>
      <c r="E8" s="1247"/>
      <c r="F8" s="1247"/>
      <c r="G8" s="1248"/>
      <c r="H8" s="1249"/>
      <c r="I8" s="1249"/>
      <c r="J8" s="1249"/>
      <c r="K8" s="1249"/>
      <c r="L8" s="1249"/>
      <c r="M8" s="1238"/>
    </row>
    <row r="9" spans="1:13" ht="47.25" customHeight="1">
      <c r="A9" s="1239"/>
      <c r="B9" s="1242"/>
      <c r="C9" s="352" t="s">
        <v>283</v>
      </c>
      <c r="D9" s="352" t="s">
        <v>284</v>
      </c>
      <c r="E9" s="352" t="s">
        <v>285</v>
      </c>
      <c r="F9" s="352" t="s">
        <v>286</v>
      </c>
      <c r="G9" s="353" t="s">
        <v>287</v>
      </c>
      <c r="H9" s="354" t="s">
        <v>400</v>
      </c>
      <c r="I9" s="354" t="s">
        <v>405</v>
      </c>
      <c r="J9" s="354" t="s">
        <v>402</v>
      </c>
      <c r="K9" s="354" t="s">
        <v>403</v>
      </c>
      <c r="L9" s="354" t="s">
        <v>43</v>
      </c>
      <c r="M9" s="1239"/>
    </row>
    <row r="10" spans="1:13" ht="15">
      <c r="A10" s="355">
        <v>1</v>
      </c>
      <c r="B10" s="356">
        <v>2</v>
      </c>
      <c r="C10" s="355">
        <v>3</v>
      </c>
      <c r="D10" s="355">
        <v>4</v>
      </c>
      <c r="E10" s="355">
        <v>5</v>
      </c>
      <c r="F10" s="355">
        <v>6</v>
      </c>
      <c r="G10" s="355">
        <v>7</v>
      </c>
      <c r="H10" s="355">
        <v>8</v>
      </c>
      <c r="I10" s="355">
        <v>9</v>
      </c>
      <c r="J10" s="355">
        <v>10</v>
      </c>
      <c r="K10" s="355">
        <v>11</v>
      </c>
      <c r="L10" s="355">
        <v>12</v>
      </c>
      <c r="M10" s="355">
        <v>13</v>
      </c>
    </row>
    <row r="11" spans="1:13" ht="18.75" customHeight="1">
      <c r="A11" s="357">
        <v>1</v>
      </c>
      <c r="B11" s="358" t="s">
        <v>866</v>
      </c>
      <c r="C11" s="1250" t="s">
        <v>889</v>
      </c>
      <c r="D11" s="1251"/>
      <c r="E11" s="1251"/>
      <c r="F11" s="1251"/>
      <c r="G11" s="1251"/>
      <c r="H11" s="1251"/>
      <c r="I11" s="1251"/>
      <c r="J11" s="1251"/>
      <c r="K11" s="1251"/>
      <c r="L11" s="1251"/>
      <c r="M11" s="1252"/>
    </row>
    <row r="12" spans="1:13" ht="18.75" customHeight="1">
      <c r="A12" s="357">
        <v>2</v>
      </c>
      <c r="B12" s="358" t="s">
        <v>884</v>
      </c>
      <c r="C12" s="1253"/>
      <c r="D12" s="1254"/>
      <c r="E12" s="1254"/>
      <c r="F12" s="1254"/>
      <c r="G12" s="1254"/>
      <c r="H12" s="1254"/>
      <c r="I12" s="1254"/>
      <c r="J12" s="1254"/>
      <c r="K12" s="1254"/>
      <c r="L12" s="1254"/>
      <c r="M12" s="1255"/>
    </row>
    <row r="13" spans="1:13" ht="18.75" customHeight="1">
      <c r="A13" s="357">
        <v>3</v>
      </c>
      <c r="B13" s="358" t="s">
        <v>867</v>
      </c>
      <c r="C13" s="1253"/>
      <c r="D13" s="1254"/>
      <c r="E13" s="1254"/>
      <c r="F13" s="1254"/>
      <c r="G13" s="1254"/>
      <c r="H13" s="1254"/>
      <c r="I13" s="1254"/>
      <c r="J13" s="1254"/>
      <c r="K13" s="1254"/>
      <c r="L13" s="1254"/>
      <c r="M13" s="1255"/>
    </row>
    <row r="14" spans="1:13" ht="18.75" customHeight="1">
      <c r="A14" s="357">
        <v>4</v>
      </c>
      <c r="B14" s="358" t="s">
        <v>868</v>
      </c>
      <c r="C14" s="1253"/>
      <c r="D14" s="1254"/>
      <c r="E14" s="1254"/>
      <c r="F14" s="1254"/>
      <c r="G14" s="1254"/>
      <c r="H14" s="1254"/>
      <c r="I14" s="1254"/>
      <c r="J14" s="1254"/>
      <c r="K14" s="1254"/>
      <c r="L14" s="1254"/>
      <c r="M14" s="1255"/>
    </row>
    <row r="15" spans="1:13" ht="18.75" customHeight="1">
      <c r="A15" s="357">
        <v>5</v>
      </c>
      <c r="B15" s="358" t="s">
        <v>869</v>
      </c>
      <c r="C15" s="1253"/>
      <c r="D15" s="1254"/>
      <c r="E15" s="1254"/>
      <c r="F15" s="1254"/>
      <c r="G15" s="1254"/>
      <c r="H15" s="1254"/>
      <c r="I15" s="1254"/>
      <c r="J15" s="1254"/>
      <c r="K15" s="1254"/>
      <c r="L15" s="1254"/>
      <c r="M15" s="1255"/>
    </row>
    <row r="16" spans="1:13" ht="18.75" customHeight="1">
      <c r="A16" s="357">
        <v>6</v>
      </c>
      <c r="B16" s="358" t="s">
        <v>870</v>
      </c>
      <c r="C16" s="1253"/>
      <c r="D16" s="1254"/>
      <c r="E16" s="1254"/>
      <c r="F16" s="1254"/>
      <c r="G16" s="1254"/>
      <c r="H16" s="1254"/>
      <c r="I16" s="1254"/>
      <c r="J16" s="1254"/>
      <c r="K16" s="1254"/>
      <c r="L16" s="1254"/>
      <c r="M16" s="1255"/>
    </row>
    <row r="17" spans="1:13" ht="18.75" customHeight="1">
      <c r="A17" s="357">
        <v>7</v>
      </c>
      <c r="B17" s="358" t="s">
        <v>871</v>
      </c>
      <c r="C17" s="1253"/>
      <c r="D17" s="1254"/>
      <c r="E17" s="1254"/>
      <c r="F17" s="1254"/>
      <c r="G17" s="1254"/>
      <c r="H17" s="1254"/>
      <c r="I17" s="1254"/>
      <c r="J17" s="1254"/>
      <c r="K17" s="1254"/>
      <c r="L17" s="1254"/>
      <c r="M17" s="1255"/>
    </row>
    <row r="18" spans="1:13" ht="18.75" customHeight="1">
      <c r="A18" s="357">
        <v>8</v>
      </c>
      <c r="B18" s="358" t="s">
        <v>872</v>
      </c>
      <c r="C18" s="1253"/>
      <c r="D18" s="1254"/>
      <c r="E18" s="1254"/>
      <c r="F18" s="1254"/>
      <c r="G18" s="1254"/>
      <c r="H18" s="1254"/>
      <c r="I18" s="1254"/>
      <c r="J18" s="1254"/>
      <c r="K18" s="1254"/>
      <c r="L18" s="1254"/>
      <c r="M18" s="1255"/>
    </row>
    <row r="19" spans="1:13" ht="18.75" customHeight="1">
      <c r="A19" s="357">
        <v>9</v>
      </c>
      <c r="B19" s="358" t="s">
        <v>873</v>
      </c>
      <c r="C19" s="1253"/>
      <c r="D19" s="1254"/>
      <c r="E19" s="1254"/>
      <c r="F19" s="1254"/>
      <c r="G19" s="1254"/>
      <c r="H19" s="1254"/>
      <c r="I19" s="1254"/>
      <c r="J19" s="1254"/>
      <c r="K19" s="1254"/>
      <c r="L19" s="1254"/>
      <c r="M19" s="1255"/>
    </row>
    <row r="20" spans="1:13" ht="18.75" customHeight="1">
      <c r="A20" s="357">
        <v>10</v>
      </c>
      <c r="B20" s="358" t="s">
        <v>874</v>
      </c>
      <c r="C20" s="1253"/>
      <c r="D20" s="1254"/>
      <c r="E20" s="1254"/>
      <c r="F20" s="1254"/>
      <c r="G20" s="1254"/>
      <c r="H20" s="1254"/>
      <c r="I20" s="1254"/>
      <c r="J20" s="1254"/>
      <c r="K20" s="1254"/>
      <c r="L20" s="1254"/>
      <c r="M20" s="1255"/>
    </row>
    <row r="21" spans="1:13" ht="18.75" customHeight="1">
      <c r="A21" s="357">
        <v>11</v>
      </c>
      <c r="B21" s="358" t="s">
        <v>875</v>
      </c>
      <c r="C21" s="1253"/>
      <c r="D21" s="1254"/>
      <c r="E21" s="1254"/>
      <c r="F21" s="1254"/>
      <c r="G21" s="1254"/>
      <c r="H21" s="1254"/>
      <c r="I21" s="1254"/>
      <c r="J21" s="1254"/>
      <c r="K21" s="1254"/>
      <c r="L21" s="1254"/>
      <c r="M21" s="1255"/>
    </row>
    <row r="22" spans="1:13" ht="18.75" customHeight="1">
      <c r="A22" s="357">
        <v>12</v>
      </c>
      <c r="B22" s="358" t="s">
        <v>876</v>
      </c>
      <c r="C22" s="1253"/>
      <c r="D22" s="1254"/>
      <c r="E22" s="1254"/>
      <c r="F22" s="1254"/>
      <c r="G22" s="1254"/>
      <c r="H22" s="1254"/>
      <c r="I22" s="1254"/>
      <c r="J22" s="1254"/>
      <c r="K22" s="1254"/>
      <c r="L22" s="1254"/>
      <c r="M22" s="1255"/>
    </row>
    <row r="23" spans="1:13" ht="18.75" customHeight="1">
      <c r="A23" s="357">
        <v>13</v>
      </c>
      <c r="B23" s="358" t="s">
        <v>877</v>
      </c>
      <c r="C23" s="1253"/>
      <c r="D23" s="1254"/>
      <c r="E23" s="1254"/>
      <c r="F23" s="1254"/>
      <c r="G23" s="1254"/>
      <c r="H23" s="1254"/>
      <c r="I23" s="1254"/>
      <c r="J23" s="1254"/>
      <c r="K23" s="1254"/>
      <c r="L23" s="1254"/>
      <c r="M23" s="1255"/>
    </row>
    <row r="24" spans="1:13" ht="18.75" customHeight="1">
      <c r="A24" s="357">
        <v>14</v>
      </c>
      <c r="B24" s="358" t="s">
        <v>878</v>
      </c>
      <c r="C24" s="1253"/>
      <c r="D24" s="1254"/>
      <c r="E24" s="1254"/>
      <c r="F24" s="1254"/>
      <c r="G24" s="1254"/>
      <c r="H24" s="1254"/>
      <c r="I24" s="1254"/>
      <c r="J24" s="1254"/>
      <c r="K24" s="1254"/>
      <c r="L24" s="1254"/>
      <c r="M24" s="1255"/>
    </row>
    <row r="25" spans="1:13" ht="18.75" customHeight="1">
      <c r="A25" s="357">
        <v>15</v>
      </c>
      <c r="B25" s="358" t="s">
        <v>879</v>
      </c>
      <c r="C25" s="1253"/>
      <c r="D25" s="1254"/>
      <c r="E25" s="1254"/>
      <c r="F25" s="1254"/>
      <c r="G25" s="1254"/>
      <c r="H25" s="1254"/>
      <c r="I25" s="1254"/>
      <c r="J25" s="1254"/>
      <c r="K25" s="1254"/>
      <c r="L25" s="1254"/>
      <c r="M25" s="1255"/>
    </row>
    <row r="26" spans="1:13" ht="18.75" customHeight="1">
      <c r="A26" s="357">
        <v>16</v>
      </c>
      <c r="B26" s="358" t="s">
        <v>968</v>
      </c>
      <c r="C26" s="1253"/>
      <c r="D26" s="1254"/>
      <c r="E26" s="1254"/>
      <c r="F26" s="1254"/>
      <c r="G26" s="1254"/>
      <c r="H26" s="1254"/>
      <c r="I26" s="1254"/>
      <c r="J26" s="1254"/>
      <c r="K26" s="1254"/>
      <c r="L26" s="1254"/>
      <c r="M26" s="1255"/>
    </row>
    <row r="27" spans="1:13" ht="18.75" customHeight="1">
      <c r="A27" s="357">
        <v>17</v>
      </c>
      <c r="B27" s="358" t="s">
        <v>880</v>
      </c>
      <c r="C27" s="1253"/>
      <c r="D27" s="1254"/>
      <c r="E27" s="1254"/>
      <c r="F27" s="1254"/>
      <c r="G27" s="1254"/>
      <c r="H27" s="1254"/>
      <c r="I27" s="1254"/>
      <c r="J27" s="1254"/>
      <c r="K27" s="1254"/>
      <c r="L27" s="1254"/>
      <c r="M27" s="1255"/>
    </row>
    <row r="28" spans="1:13" ht="18.75" customHeight="1">
      <c r="A28" s="357">
        <v>18</v>
      </c>
      <c r="B28" s="358" t="s">
        <v>881</v>
      </c>
      <c r="C28" s="1253"/>
      <c r="D28" s="1254"/>
      <c r="E28" s="1254"/>
      <c r="F28" s="1254"/>
      <c r="G28" s="1254"/>
      <c r="H28" s="1254"/>
      <c r="I28" s="1254"/>
      <c r="J28" s="1254"/>
      <c r="K28" s="1254"/>
      <c r="L28" s="1254"/>
      <c r="M28" s="1255"/>
    </row>
    <row r="29" spans="1:13" ht="18.75" customHeight="1">
      <c r="A29" s="357">
        <v>19</v>
      </c>
      <c r="B29" s="358" t="s">
        <v>969</v>
      </c>
      <c r="C29" s="1253"/>
      <c r="D29" s="1254"/>
      <c r="E29" s="1254"/>
      <c r="F29" s="1254"/>
      <c r="G29" s="1254"/>
      <c r="H29" s="1254"/>
      <c r="I29" s="1254"/>
      <c r="J29" s="1254"/>
      <c r="K29" s="1254"/>
      <c r="L29" s="1254"/>
      <c r="M29" s="1255"/>
    </row>
    <row r="30" spans="1:13" ht="18.75" customHeight="1">
      <c r="A30" s="357">
        <v>20</v>
      </c>
      <c r="B30" s="358" t="s">
        <v>882</v>
      </c>
      <c r="C30" s="1253"/>
      <c r="D30" s="1254"/>
      <c r="E30" s="1254"/>
      <c r="F30" s="1254"/>
      <c r="G30" s="1254"/>
      <c r="H30" s="1254"/>
      <c r="I30" s="1254"/>
      <c r="J30" s="1254"/>
      <c r="K30" s="1254"/>
      <c r="L30" s="1254"/>
      <c r="M30" s="1255"/>
    </row>
    <row r="31" spans="1:13" ht="18.75" customHeight="1">
      <c r="A31" s="357">
        <v>21</v>
      </c>
      <c r="B31" s="358" t="s">
        <v>970</v>
      </c>
      <c r="C31" s="1253"/>
      <c r="D31" s="1254"/>
      <c r="E31" s="1254"/>
      <c r="F31" s="1254"/>
      <c r="G31" s="1254"/>
      <c r="H31" s="1254"/>
      <c r="I31" s="1254"/>
      <c r="J31" s="1254"/>
      <c r="K31" s="1254"/>
      <c r="L31" s="1254"/>
      <c r="M31" s="1255"/>
    </row>
    <row r="32" spans="1:13" ht="18.75" customHeight="1">
      <c r="A32" s="357">
        <v>22</v>
      </c>
      <c r="B32" s="358" t="s">
        <v>883</v>
      </c>
      <c r="C32" s="1253"/>
      <c r="D32" s="1254"/>
      <c r="E32" s="1254"/>
      <c r="F32" s="1254"/>
      <c r="G32" s="1254"/>
      <c r="H32" s="1254"/>
      <c r="I32" s="1254"/>
      <c r="J32" s="1254"/>
      <c r="K32" s="1254"/>
      <c r="L32" s="1254"/>
      <c r="M32" s="1255"/>
    </row>
    <row r="33" spans="1:13" ht="15.75" customHeight="1">
      <c r="A33" s="198" t="s">
        <v>15</v>
      </c>
      <c r="B33" s="359"/>
      <c r="C33" s="1256"/>
      <c r="D33" s="1257"/>
      <c r="E33" s="1257"/>
      <c r="F33" s="1257"/>
      <c r="G33" s="1257"/>
      <c r="H33" s="1257"/>
      <c r="I33" s="1257"/>
      <c r="J33" s="1257"/>
      <c r="K33" s="1257"/>
      <c r="L33" s="1257"/>
      <c r="M33" s="1258"/>
    </row>
    <row r="34" spans="2:6" ht="16.5" customHeight="1">
      <c r="B34" s="360"/>
      <c r="C34" s="1235"/>
      <c r="D34" s="1235"/>
      <c r="E34" s="1235"/>
      <c r="F34" s="1235"/>
    </row>
    <row r="35" spans="2:6" ht="16.5" customHeight="1">
      <c r="B35" s="360"/>
      <c r="C35" s="361"/>
      <c r="D35" s="361"/>
      <c r="E35" s="361"/>
      <c r="F35" s="361"/>
    </row>
    <row r="36" spans="2:6" ht="16.5" customHeight="1">
      <c r="B36" s="360"/>
      <c r="C36" s="361"/>
      <c r="D36" s="361"/>
      <c r="E36" s="361"/>
      <c r="F36" s="361"/>
    </row>
    <row r="37" spans="1:10" s="677" customFormat="1" ht="18">
      <c r="A37" s="725" t="s">
        <v>18</v>
      </c>
      <c r="B37" s="709"/>
      <c r="C37" s="708"/>
      <c r="D37" s="708"/>
      <c r="E37" s="708"/>
      <c r="F37" s="708"/>
      <c r="G37" s="708"/>
      <c r="J37" s="708"/>
    </row>
    <row r="38" spans="1:10" s="677" customFormat="1" ht="16.5" customHeight="1">
      <c r="A38" s="708"/>
      <c r="B38" s="709"/>
      <c r="C38" s="708"/>
      <c r="D38" s="708"/>
      <c r="E38" s="708"/>
      <c r="J38" s="708"/>
    </row>
    <row r="39" spans="1:13" s="677" customFormat="1" ht="16.5" customHeight="1">
      <c r="A39" s="466"/>
      <c r="B39" s="709"/>
      <c r="D39" s="708"/>
      <c r="E39" s="708"/>
      <c r="F39" s="708"/>
      <c r="G39" s="708"/>
      <c r="H39" s="726"/>
      <c r="I39" s="726"/>
      <c r="J39" s="1236" t="s">
        <v>938</v>
      </c>
      <c r="K39" s="1236"/>
      <c r="L39" s="1236"/>
      <c r="M39" s="1236"/>
    </row>
    <row r="40" spans="2:13" s="677" customFormat="1" ht="18">
      <c r="B40" s="709"/>
      <c r="D40" s="708"/>
      <c r="E40" s="708"/>
      <c r="F40" s="708"/>
      <c r="G40" s="708"/>
      <c r="H40" s="726"/>
      <c r="I40" s="726"/>
      <c r="J40" s="1236" t="s">
        <v>864</v>
      </c>
      <c r="K40" s="1236"/>
      <c r="L40" s="1236"/>
      <c r="M40" s="1236"/>
    </row>
    <row r="41" spans="1:12" ht="12.75">
      <c r="A41" s="138"/>
      <c r="C41" s="138"/>
      <c r="D41" s="138"/>
      <c r="G41" s="1213"/>
      <c r="H41" s="1213"/>
      <c r="I41" s="140"/>
      <c r="J41" s="140"/>
      <c r="K41" s="140"/>
      <c r="L41" s="140"/>
    </row>
  </sheetData>
  <sheetProtection/>
  <mergeCells count="16">
    <mergeCell ref="C34:F34"/>
    <mergeCell ref="J39:M39"/>
    <mergeCell ref="J40:M40"/>
    <mergeCell ref="G41:H41"/>
    <mergeCell ref="A7:A9"/>
    <mergeCell ref="B7:B9"/>
    <mergeCell ref="C7:G8"/>
    <mergeCell ref="H7:L8"/>
    <mergeCell ref="M7:M9"/>
    <mergeCell ref="C11:M33"/>
    <mergeCell ref="C3:I3"/>
    <mergeCell ref="L3:M3"/>
    <mergeCell ref="B4:L4"/>
    <mergeCell ref="A5:M5"/>
    <mergeCell ref="A6:B6"/>
    <mergeCell ref="H6:M6"/>
  </mergeCells>
  <printOptions horizontalCentered="1"/>
  <pageMargins left="0.62" right="0.48" top="0.49" bottom="0" header="0.31496062992125984" footer="0.31496062992125984"/>
  <pageSetup fitToHeight="1" fitToWidth="1" horizontalDpi="600" verticalDpi="600" orientation="landscape" paperSize="9" scale="7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7"/>
  <sheetViews>
    <sheetView zoomScale="70" zoomScaleNormal="70" zoomScaleSheetLayoutView="100" zoomScalePageLayoutView="0" workbookViewId="0" topLeftCell="A19">
      <selection activeCell="B41" sqref="B41"/>
    </sheetView>
  </sheetViews>
  <sheetFormatPr defaultColWidth="9.140625" defaultRowHeight="12.75"/>
  <cols>
    <col min="1" max="1" width="60.7109375" style="0" bestFit="1" customWidth="1"/>
    <col min="2" max="2" width="46.00390625" style="0" customWidth="1"/>
    <col min="3" max="4" width="38.140625" style="0" customWidth="1"/>
    <col min="5" max="5" width="16.140625" style="0" customWidth="1"/>
    <col min="6" max="6" width="58.421875" style="0" customWidth="1"/>
    <col min="7" max="7" width="10.140625" style="0" customWidth="1"/>
  </cols>
  <sheetData>
    <row r="1" spans="1:12" ht="18">
      <c r="A1" s="962" t="s">
        <v>1005</v>
      </c>
      <c r="B1" s="962"/>
      <c r="C1" s="962"/>
      <c r="D1" s="962"/>
      <c r="E1" s="962"/>
      <c r="F1" s="285"/>
      <c r="G1" s="150"/>
      <c r="H1" s="150"/>
      <c r="I1" s="150"/>
      <c r="J1" s="150"/>
      <c r="K1" s="150"/>
      <c r="L1" s="150"/>
    </row>
    <row r="2" spans="1:12" ht="21">
      <c r="A2" s="1113" t="s">
        <v>684</v>
      </c>
      <c r="B2" s="1113"/>
      <c r="C2" s="1113"/>
      <c r="D2" s="1113"/>
      <c r="E2" s="1113"/>
      <c r="F2" s="341" t="s">
        <v>516</v>
      </c>
      <c r="G2" s="151"/>
      <c r="H2" s="151"/>
      <c r="I2" s="151"/>
      <c r="J2" s="151"/>
      <c r="K2" s="151"/>
      <c r="L2" s="151"/>
    </row>
    <row r="3" spans="1:6" ht="12.75">
      <c r="A3" s="122"/>
      <c r="B3" s="122"/>
      <c r="C3" s="122"/>
      <c r="D3" s="122"/>
      <c r="E3" s="122"/>
      <c r="F3" s="122"/>
    </row>
    <row r="4" spans="1:7" ht="18.75">
      <c r="A4" s="1261" t="s">
        <v>515</v>
      </c>
      <c r="B4" s="1261"/>
      <c r="C4" s="1261"/>
      <c r="D4" s="1261"/>
      <c r="E4" s="1261"/>
      <c r="F4" s="727"/>
      <c r="G4" s="727"/>
    </row>
    <row r="5" spans="1:7" ht="18.75">
      <c r="A5" s="225" t="s">
        <v>861</v>
      </c>
      <c r="B5" s="157"/>
      <c r="C5" s="157"/>
      <c r="D5" s="157"/>
      <c r="E5" s="157"/>
      <c r="F5" s="157"/>
      <c r="G5" s="157"/>
    </row>
    <row r="6" spans="1:6" s="243" customFormat="1" ht="15.75">
      <c r="A6" s="362"/>
      <c r="B6" s="363" t="s">
        <v>311</v>
      </c>
      <c r="C6" s="364" t="s">
        <v>312</v>
      </c>
      <c r="D6" s="364" t="s">
        <v>313</v>
      </c>
      <c r="E6" s="365"/>
      <c r="F6" s="366"/>
    </row>
    <row r="7" spans="1:6" s="732" customFormat="1" ht="18.75" customHeight="1">
      <c r="A7" s="728" t="s">
        <v>314</v>
      </c>
      <c r="B7" s="729" t="s">
        <v>983</v>
      </c>
      <c r="C7" s="728" t="s">
        <v>984</v>
      </c>
      <c r="D7" s="728" t="s">
        <v>985</v>
      </c>
      <c r="E7" s="730"/>
      <c r="F7" s="731"/>
    </row>
    <row r="8" spans="1:6" s="732" customFormat="1" ht="18.75" customHeight="1">
      <c r="A8" s="728" t="s">
        <v>315</v>
      </c>
      <c r="B8" s="729" t="s">
        <v>986</v>
      </c>
      <c r="C8" s="728" t="s">
        <v>999</v>
      </c>
      <c r="D8" s="728" t="s">
        <v>987</v>
      </c>
      <c r="E8" s="730"/>
      <c r="F8" s="731"/>
    </row>
    <row r="9" spans="1:6" s="732" customFormat="1" ht="18.75" customHeight="1">
      <c r="A9" s="728" t="s">
        <v>316</v>
      </c>
      <c r="B9" s="729" t="s">
        <v>988</v>
      </c>
      <c r="C9" s="728" t="s">
        <v>988</v>
      </c>
      <c r="D9" s="728" t="s">
        <v>988</v>
      </c>
      <c r="E9" s="730"/>
      <c r="F9" s="731"/>
    </row>
    <row r="10" spans="1:6" s="732" customFormat="1" ht="18.75" customHeight="1">
      <c r="A10" s="729" t="s">
        <v>1012</v>
      </c>
      <c r="B10" s="733">
        <v>18001372215</v>
      </c>
      <c r="C10" s="729">
        <v>18001372215</v>
      </c>
      <c r="D10" s="729">
        <v>18001372215</v>
      </c>
      <c r="E10" s="730"/>
      <c r="F10" s="731"/>
    </row>
    <row r="11" spans="1:6" s="732" customFormat="1" ht="18.75" customHeight="1">
      <c r="A11" s="729" t="s">
        <v>1013</v>
      </c>
      <c r="B11" s="733" t="s">
        <v>989</v>
      </c>
      <c r="C11" s="728"/>
      <c r="D11" s="728" t="s">
        <v>894</v>
      </c>
      <c r="E11" s="730"/>
      <c r="F11" s="731"/>
    </row>
    <row r="12" spans="1:6" s="732" customFormat="1" ht="18.75" customHeight="1">
      <c r="A12" s="729" t="s">
        <v>1014</v>
      </c>
      <c r="B12" s="729" t="s">
        <v>990</v>
      </c>
      <c r="C12" s="728"/>
      <c r="D12" s="728"/>
      <c r="E12" s="730"/>
      <c r="F12" s="731"/>
    </row>
    <row r="13" spans="1:6" s="732" customFormat="1" ht="18.75" customHeight="1">
      <c r="A13" s="729" t="s">
        <v>1015</v>
      </c>
      <c r="B13" s="734" t="s">
        <v>1000</v>
      </c>
      <c r="C13" s="728"/>
      <c r="D13" s="728" t="s">
        <v>894</v>
      </c>
      <c r="E13" s="730"/>
      <c r="F13" s="731"/>
    </row>
    <row r="14" spans="1:6" s="732" customFormat="1" ht="18.75" customHeight="1">
      <c r="A14" s="729" t="s">
        <v>1016</v>
      </c>
      <c r="B14" s="729" t="s">
        <v>894</v>
      </c>
      <c r="C14" s="728" t="s">
        <v>894</v>
      </c>
      <c r="D14" s="728" t="s">
        <v>894</v>
      </c>
      <c r="E14" s="730"/>
      <c r="F14" s="731"/>
    </row>
    <row r="15" spans="1:6" s="732" customFormat="1" ht="18.75" customHeight="1">
      <c r="A15" s="729" t="s">
        <v>1017</v>
      </c>
      <c r="B15" s="729" t="s">
        <v>894</v>
      </c>
      <c r="C15" s="728" t="s">
        <v>894</v>
      </c>
      <c r="D15" s="728" t="s">
        <v>894</v>
      </c>
      <c r="E15" s="730"/>
      <c r="F15" s="731"/>
    </row>
    <row r="16" spans="1:6" s="732" customFormat="1" ht="18.75" customHeight="1">
      <c r="A16" s="729" t="s">
        <v>1018</v>
      </c>
      <c r="B16" s="729">
        <v>9888032270</v>
      </c>
      <c r="C16" s="728"/>
      <c r="D16" s="728"/>
      <c r="E16" s="730"/>
      <c r="F16" s="731"/>
    </row>
    <row r="17" spans="1:6" s="732" customFormat="1" ht="34.5" customHeight="1">
      <c r="A17" s="729" t="s">
        <v>1019</v>
      </c>
      <c r="B17" s="729" t="s">
        <v>991</v>
      </c>
      <c r="C17" s="728" t="s">
        <v>992</v>
      </c>
      <c r="D17" s="728" t="s">
        <v>993</v>
      </c>
      <c r="E17" s="730"/>
      <c r="F17" s="731"/>
    </row>
    <row r="18" spans="1:6" s="243" customFormat="1" ht="13.5" customHeight="1">
      <c r="A18" s="367"/>
      <c r="B18" s="367"/>
      <c r="C18" s="158"/>
      <c r="D18" s="158"/>
      <c r="E18" s="365"/>
      <c r="F18" s="366"/>
    </row>
    <row r="19" spans="1:7" s="243" customFormat="1" ht="13.5" customHeight="1">
      <c r="A19" s="1259" t="s">
        <v>317</v>
      </c>
      <c r="B19" s="1259"/>
      <c r="C19" s="1259"/>
      <c r="D19" s="1259"/>
      <c r="E19" s="1259"/>
      <c r="F19" s="1259"/>
      <c r="G19" s="1259"/>
    </row>
    <row r="20" spans="1:7" s="243" customFormat="1" ht="16.5">
      <c r="A20" s="365"/>
      <c r="B20" s="368"/>
      <c r="C20" s="365"/>
      <c r="D20" s="365"/>
      <c r="E20" s="1260" t="s">
        <v>981</v>
      </c>
      <c r="F20" s="1260"/>
      <c r="G20" s="369"/>
    </row>
    <row r="21" spans="1:7" s="406" customFormat="1" ht="45.75" customHeight="1">
      <c r="A21" s="735" t="s">
        <v>407</v>
      </c>
      <c r="B21" s="736" t="s">
        <v>3</v>
      </c>
      <c r="C21" s="735" t="s">
        <v>318</v>
      </c>
      <c r="D21" s="737" t="s">
        <v>319</v>
      </c>
      <c r="E21" s="735" t="s">
        <v>320</v>
      </c>
      <c r="F21" s="736" t="s">
        <v>321</v>
      </c>
      <c r="G21" s="738"/>
    </row>
    <row r="22" spans="1:6" s="406" customFormat="1" ht="42" customHeight="1">
      <c r="A22" s="739" t="s">
        <v>322</v>
      </c>
      <c r="B22" s="740" t="s">
        <v>1001</v>
      </c>
      <c r="C22" s="741">
        <v>8</v>
      </c>
      <c r="D22" s="742">
        <v>2018</v>
      </c>
      <c r="E22" s="743" t="s">
        <v>994</v>
      </c>
      <c r="F22" s="740" t="s">
        <v>995</v>
      </c>
    </row>
    <row r="23" spans="1:6" s="406" customFormat="1" ht="23.25" customHeight="1">
      <c r="A23" s="739" t="s">
        <v>323</v>
      </c>
      <c r="B23" s="740">
        <v>0</v>
      </c>
      <c r="C23" s="741">
        <v>0</v>
      </c>
      <c r="D23" s="742">
        <v>0</v>
      </c>
      <c r="E23" s="743">
        <v>0</v>
      </c>
      <c r="F23" s="740">
        <v>0</v>
      </c>
    </row>
    <row r="24" spans="1:6" s="406" customFormat="1" ht="23.25" customHeight="1">
      <c r="A24" s="739" t="s">
        <v>324</v>
      </c>
      <c r="B24" s="740">
        <v>0</v>
      </c>
      <c r="C24" s="413">
        <v>0</v>
      </c>
      <c r="D24" s="742">
        <v>0</v>
      </c>
      <c r="E24" s="743">
        <v>0</v>
      </c>
      <c r="F24" s="740">
        <v>0</v>
      </c>
    </row>
    <row r="25" spans="1:6" s="406" customFormat="1" ht="23.25" customHeight="1">
      <c r="A25" s="739" t="s">
        <v>325</v>
      </c>
      <c r="B25" s="740">
        <v>0</v>
      </c>
      <c r="C25" s="413">
        <v>0</v>
      </c>
      <c r="D25" s="742">
        <v>0</v>
      </c>
      <c r="E25" s="743">
        <v>0</v>
      </c>
      <c r="F25" s="740">
        <v>0</v>
      </c>
    </row>
    <row r="26" spans="1:6" s="406" customFormat="1" ht="23.25" customHeight="1">
      <c r="A26" s="739" t="s">
        <v>326</v>
      </c>
      <c r="B26" s="740">
        <v>0</v>
      </c>
      <c r="C26" s="413">
        <v>0</v>
      </c>
      <c r="D26" s="742">
        <v>0</v>
      </c>
      <c r="E26" s="743">
        <v>0</v>
      </c>
      <c r="F26" s="740">
        <v>0</v>
      </c>
    </row>
    <row r="27" spans="1:6" s="406" customFormat="1" ht="23.25" customHeight="1">
      <c r="A27" s="739" t="s">
        <v>327</v>
      </c>
      <c r="B27" s="740">
        <v>0</v>
      </c>
      <c r="C27" s="413">
        <v>0</v>
      </c>
      <c r="D27" s="742">
        <v>0</v>
      </c>
      <c r="E27" s="743">
        <v>0</v>
      </c>
      <c r="F27" s="740">
        <v>0</v>
      </c>
    </row>
    <row r="28" spans="1:6" s="406" customFormat="1" ht="23.25" customHeight="1">
      <c r="A28" s="739" t="s">
        <v>328</v>
      </c>
      <c r="B28" s="740" t="s">
        <v>1002</v>
      </c>
      <c r="C28" s="413">
        <v>46</v>
      </c>
      <c r="D28" s="742">
        <v>2018</v>
      </c>
      <c r="E28" s="743" t="s">
        <v>1003</v>
      </c>
      <c r="F28" s="740" t="s">
        <v>997</v>
      </c>
    </row>
    <row r="29" spans="1:6" s="406" customFormat="1" ht="23.25" customHeight="1">
      <c r="A29" s="739" t="s">
        <v>329</v>
      </c>
      <c r="B29" s="740">
        <v>0</v>
      </c>
      <c r="C29" s="741">
        <v>0</v>
      </c>
      <c r="D29" s="742">
        <v>0</v>
      </c>
      <c r="E29" s="743">
        <v>0</v>
      </c>
      <c r="F29" s="740">
        <v>0</v>
      </c>
    </row>
    <row r="30" spans="1:6" s="406" customFormat="1" ht="23.25" customHeight="1">
      <c r="A30" s="739" t="s">
        <v>330</v>
      </c>
      <c r="B30" s="740">
        <v>0</v>
      </c>
      <c r="C30" s="741">
        <v>0</v>
      </c>
      <c r="D30" s="742">
        <v>0</v>
      </c>
      <c r="E30" s="743">
        <v>0</v>
      </c>
      <c r="F30" s="740">
        <v>0</v>
      </c>
    </row>
    <row r="31" spans="1:6" s="406" customFormat="1" ht="23.25" customHeight="1">
      <c r="A31" s="739" t="s">
        <v>331</v>
      </c>
      <c r="B31" s="740">
        <v>0</v>
      </c>
      <c r="C31" s="741">
        <v>0</v>
      </c>
      <c r="D31" s="742">
        <v>0</v>
      </c>
      <c r="E31" s="743">
        <v>0</v>
      </c>
      <c r="F31" s="740">
        <v>0</v>
      </c>
    </row>
    <row r="32" spans="1:6" s="406" customFormat="1" ht="23.25" customHeight="1">
      <c r="A32" s="739" t="s">
        <v>332</v>
      </c>
      <c r="B32" s="740">
        <v>0</v>
      </c>
      <c r="C32" s="741">
        <v>0</v>
      </c>
      <c r="D32" s="742">
        <v>0</v>
      </c>
      <c r="E32" s="743">
        <v>0</v>
      </c>
      <c r="F32" s="740">
        <v>0</v>
      </c>
    </row>
    <row r="33" spans="1:6" s="406" customFormat="1" ht="23.25" customHeight="1">
      <c r="A33" s="739" t="s">
        <v>333</v>
      </c>
      <c r="B33" s="740" t="s">
        <v>1004</v>
      </c>
      <c r="C33" s="741">
        <v>3</v>
      </c>
      <c r="D33" s="742">
        <v>2018</v>
      </c>
      <c r="E33" s="743" t="s">
        <v>1003</v>
      </c>
      <c r="F33" s="740" t="s">
        <v>997</v>
      </c>
    </row>
    <row r="34" spans="1:6" s="406" customFormat="1" ht="23.25" customHeight="1">
      <c r="A34" s="739" t="s">
        <v>334</v>
      </c>
      <c r="B34" s="740">
        <v>0</v>
      </c>
      <c r="C34" s="741">
        <v>0</v>
      </c>
      <c r="D34" s="742">
        <v>0</v>
      </c>
      <c r="E34" s="743">
        <v>0</v>
      </c>
      <c r="F34" s="740">
        <v>0</v>
      </c>
    </row>
    <row r="35" spans="1:6" s="406" customFormat="1" ht="23.25" customHeight="1">
      <c r="A35" s="739" t="s">
        <v>335</v>
      </c>
      <c r="B35" s="740" t="s">
        <v>883</v>
      </c>
      <c r="C35" s="741">
        <v>1</v>
      </c>
      <c r="D35" s="742">
        <v>2018</v>
      </c>
      <c r="E35" s="743" t="s">
        <v>996</v>
      </c>
      <c r="F35" s="740" t="s">
        <v>998</v>
      </c>
    </row>
    <row r="36" spans="1:6" s="406" customFormat="1" ht="23.25" customHeight="1">
      <c r="A36" s="739" t="s">
        <v>336</v>
      </c>
      <c r="B36" s="740">
        <v>0</v>
      </c>
      <c r="C36" s="741">
        <v>0</v>
      </c>
      <c r="D36" s="742">
        <v>0</v>
      </c>
      <c r="E36" s="743">
        <v>0</v>
      </c>
      <c r="F36" s="740">
        <v>0</v>
      </c>
    </row>
    <row r="37" spans="1:6" s="406" customFormat="1" ht="23.25" customHeight="1">
      <c r="A37" s="739" t="s">
        <v>337</v>
      </c>
      <c r="B37" s="740">
        <v>0</v>
      </c>
      <c r="C37" s="741">
        <v>0</v>
      </c>
      <c r="D37" s="742">
        <v>0</v>
      </c>
      <c r="E37" s="743">
        <v>0</v>
      </c>
      <c r="F37" s="740">
        <v>0</v>
      </c>
    </row>
    <row r="38" spans="1:6" s="406" customFormat="1" ht="16.5" customHeight="1">
      <c r="A38" s="739" t="s">
        <v>43</v>
      </c>
      <c r="B38" s="740">
        <v>0</v>
      </c>
      <c r="C38" s="741">
        <v>0</v>
      </c>
      <c r="D38" s="742">
        <v>0</v>
      </c>
      <c r="E38" s="743">
        <v>0</v>
      </c>
      <c r="F38" s="740">
        <v>0</v>
      </c>
    </row>
    <row r="39" spans="1:6" s="406" customFormat="1" ht="18.75">
      <c r="A39" s="735" t="s">
        <v>15</v>
      </c>
      <c r="B39" s="740">
        <f>SUM(B22:B38)</f>
        <v>0</v>
      </c>
      <c r="C39" s="741">
        <f>SUM(C22:C38)</f>
        <v>58</v>
      </c>
      <c r="D39" s="741">
        <v>0</v>
      </c>
      <c r="E39" s="741">
        <f>SUM(E22:E38)</f>
        <v>0</v>
      </c>
      <c r="F39" s="740">
        <f>SUM(F22:F38)</f>
        <v>0</v>
      </c>
    </row>
    <row r="41" ht="18">
      <c r="A41" s="466" t="s">
        <v>11</v>
      </c>
    </row>
    <row r="43" ht="17.25" customHeight="1"/>
    <row r="44" spans="2:7" ht="17.25" customHeight="1">
      <c r="B44" s="138"/>
      <c r="C44" s="138"/>
      <c r="D44" s="146"/>
      <c r="E44" s="966" t="s">
        <v>862</v>
      </c>
      <c r="F44" s="966"/>
      <c r="G44" s="139"/>
    </row>
    <row r="45" spans="1:7" ht="17.25" customHeight="1">
      <c r="A45" s="138"/>
      <c r="B45" s="138"/>
      <c r="C45" s="138"/>
      <c r="D45" s="146"/>
      <c r="E45" s="966" t="s">
        <v>864</v>
      </c>
      <c r="F45" s="966"/>
      <c r="G45" s="139"/>
    </row>
    <row r="46" spans="1:7" ht="15" customHeight="1">
      <c r="A46" s="138"/>
      <c r="B46" s="138"/>
      <c r="C46" s="138"/>
      <c r="D46" s="146"/>
      <c r="E46" s="146"/>
      <c r="F46" s="139"/>
      <c r="G46" s="139"/>
    </row>
    <row r="47" spans="3:7" ht="12.75">
      <c r="C47" s="138"/>
      <c r="D47" s="140"/>
      <c r="E47" s="140"/>
      <c r="F47" s="140"/>
      <c r="G47" s="142"/>
    </row>
  </sheetData>
  <sheetProtection/>
  <mergeCells count="7">
    <mergeCell ref="E45:F45"/>
    <mergeCell ref="A1:E1"/>
    <mergeCell ref="A19:G19"/>
    <mergeCell ref="E20:F20"/>
    <mergeCell ref="E44:F44"/>
    <mergeCell ref="A2:E2"/>
    <mergeCell ref="A4:E4"/>
  </mergeCells>
  <hyperlinks>
    <hyperlink ref="B13" r:id="rId1" display="mdmpunjab@punjabeducation.gov.in"/>
  </hyperlinks>
  <printOptions horizontalCentered="1"/>
  <pageMargins left="0.49" right="0.39" top="0.43" bottom="0" header="0.22" footer="0.31496062992125984"/>
  <pageSetup fitToHeight="1" fitToWidth="1" horizontalDpi="600" verticalDpi="600" orientation="landscape" paperSize="9" scale="52"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4"/>
  <sheetViews>
    <sheetView view="pageBreakPreview" zoomScale="90" zoomScaleSheetLayoutView="90" zoomScalePageLayoutView="0" workbookViewId="0" topLeftCell="A1">
      <selection activeCell="I1" sqref="I1:I16384"/>
    </sheetView>
  </sheetViews>
  <sheetFormatPr defaultColWidth="9.140625" defaultRowHeight="12.75"/>
  <cols>
    <col min="2" max="7" width="15.28125" style="0" customWidth="1"/>
    <col min="8" max="8" width="7.28125" style="0" customWidth="1"/>
  </cols>
  <sheetData>
    <row r="2" ht="12.75">
      <c r="B2" s="12"/>
    </row>
    <row r="4" spans="2:8" ht="12.75" customHeight="1">
      <c r="B4" s="1262" t="s">
        <v>689</v>
      </c>
      <c r="C4" s="1262"/>
      <c r="D4" s="1262"/>
      <c r="E4" s="1262"/>
      <c r="F4" s="1262"/>
      <c r="G4" s="1262"/>
      <c r="H4" s="1262"/>
    </row>
    <row r="5" spans="2:8" ht="12.75" customHeight="1">
      <c r="B5" s="1262"/>
      <c r="C5" s="1262"/>
      <c r="D5" s="1262"/>
      <c r="E5" s="1262"/>
      <c r="F5" s="1262"/>
      <c r="G5" s="1262"/>
      <c r="H5" s="1262"/>
    </row>
    <row r="6" spans="2:8" ht="12.75" customHeight="1">
      <c r="B6" s="1262"/>
      <c r="C6" s="1262"/>
      <c r="D6" s="1262"/>
      <c r="E6" s="1262"/>
      <c r="F6" s="1262"/>
      <c r="G6" s="1262"/>
      <c r="H6" s="1262"/>
    </row>
    <row r="7" spans="2:8" ht="12.75" customHeight="1">
      <c r="B7" s="1262"/>
      <c r="C7" s="1262"/>
      <c r="D7" s="1262"/>
      <c r="E7" s="1262"/>
      <c r="F7" s="1262"/>
      <c r="G7" s="1262"/>
      <c r="H7" s="1262"/>
    </row>
    <row r="8" spans="2:8" ht="12.75" customHeight="1">
      <c r="B8" s="1262"/>
      <c r="C8" s="1262"/>
      <c r="D8" s="1262"/>
      <c r="E8" s="1262"/>
      <c r="F8" s="1262"/>
      <c r="G8" s="1262"/>
      <c r="H8" s="1262"/>
    </row>
    <row r="9" spans="2:8" ht="12.75" customHeight="1">
      <c r="B9" s="1262"/>
      <c r="C9" s="1262"/>
      <c r="D9" s="1262"/>
      <c r="E9" s="1262"/>
      <c r="F9" s="1262"/>
      <c r="G9" s="1262"/>
      <c r="H9" s="1262"/>
    </row>
    <row r="10" spans="2:8" ht="12.75" customHeight="1">
      <c r="B10" s="1262"/>
      <c r="C10" s="1262"/>
      <c r="D10" s="1262"/>
      <c r="E10" s="1262"/>
      <c r="F10" s="1262"/>
      <c r="G10" s="1262"/>
      <c r="H10" s="1262"/>
    </row>
    <row r="11" spans="2:8" ht="12.75" customHeight="1">
      <c r="B11" s="1262"/>
      <c r="C11" s="1262"/>
      <c r="D11" s="1262"/>
      <c r="E11" s="1262"/>
      <c r="F11" s="1262"/>
      <c r="G11" s="1262"/>
      <c r="H11" s="1262"/>
    </row>
    <row r="12" spans="2:8" ht="12.75" customHeight="1">
      <c r="B12" s="1262"/>
      <c r="C12" s="1262"/>
      <c r="D12" s="1262"/>
      <c r="E12" s="1262"/>
      <c r="F12" s="1262"/>
      <c r="G12" s="1262"/>
      <c r="H12" s="1262"/>
    </row>
    <row r="13" spans="2:8" ht="12.75" customHeight="1">
      <c r="B13" s="1262"/>
      <c r="C13" s="1262"/>
      <c r="D13" s="1262"/>
      <c r="E13" s="1262"/>
      <c r="F13" s="1262"/>
      <c r="G13" s="1262"/>
      <c r="H13" s="1262"/>
    </row>
    <row r="15" spans="2:8" ht="12.75">
      <c r="B15" s="1262" t="s">
        <v>1020</v>
      </c>
      <c r="C15" s="1262"/>
      <c r="D15" s="1262"/>
      <c r="E15" s="1262"/>
      <c r="F15" s="1262"/>
      <c r="G15" s="1262"/>
      <c r="H15" s="1262"/>
    </row>
    <row r="16" spans="2:8" ht="12.75">
      <c r="B16" s="1262"/>
      <c r="C16" s="1262"/>
      <c r="D16" s="1262"/>
      <c r="E16" s="1262"/>
      <c r="F16" s="1262"/>
      <c r="G16" s="1262"/>
      <c r="H16" s="1262"/>
    </row>
    <row r="17" spans="2:8" ht="12.75">
      <c r="B17" s="1262"/>
      <c r="C17" s="1262"/>
      <c r="D17" s="1262"/>
      <c r="E17" s="1262"/>
      <c r="F17" s="1262"/>
      <c r="G17" s="1262"/>
      <c r="H17" s="1262"/>
    </row>
    <row r="18" spans="2:8" ht="12.75">
      <c r="B18" s="1262"/>
      <c r="C18" s="1262"/>
      <c r="D18" s="1262"/>
      <c r="E18" s="1262"/>
      <c r="F18" s="1262"/>
      <c r="G18" s="1262"/>
      <c r="H18" s="1262"/>
    </row>
    <row r="19" spans="2:8" ht="12.75">
      <c r="B19" s="1262"/>
      <c r="C19" s="1262"/>
      <c r="D19" s="1262"/>
      <c r="E19" s="1262"/>
      <c r="F19" s="1262"/>
      <c r="G19" s="1262"/>
      <c r="H19" s="1262"/>
    </row>
    <row r="20" spans="2:8" ht="12.75">
      <c r="B20" s="1262"/>
      <c r="C20" s="1262"/>
      <c r="D20" s="1262"/>
      <c r="E20" s="1262"/>
      <c r="F20" s="1262"/>
      <c r="G20" s="1262"/>
      <c r="H20" s="1262"/>
    </row>
    <row r="21" spans="2:8" ht="12.75">
      <c r="B21" s="1262"/>
      <c r="C21" s="1262"/>
      <c r="D21" s="1262"/>
      <c r="E21" s="1262"/>
      <c r="F21" s="1262"/>
      <c r="G21" s="1262"/>
      <c r="H21" s="1262"/>
    </row>
    <row r="22" spans="2:8" ht="12.75">
      <c r="B22" s="1262"/>
      <c r="C22" s="1262"/>
      <c r="D22" s="1262"/>
      <c r="E22" s="1262"/>
      <c r="F22" s="1262"/>
      <c r="G22" s="1262"/>
      <c r="H22" s="1262"/>
    </row>
    <row r="23" spans="2:8" ht="12.75">
      <c r="B23" s="1262"/>
      <c r="C23" s="1262"/>
      <c r="D23" s="1262"/>
      <c r="E23" s="1262"/>
      <c r="F23" s="1262"/>
      <c r="G23" s="1262"/>
      <c r="H23" s="1262"/>
    </row>
    <row r="24" spans="2:8" ht="12.75">
      <c r="B24" s="1262"/>
      <c r="C24" s="1262"/>
      <c r="D24" s="1262"/>
      <c r="E24" s="1262"/>
      <c r="F24" s="1262"/>
      <c r="G24" s="1262"/>
      <c r="H24" s="1262"/>
    </row>
  </sheetData>
  <sheetProtection/>
  <mergeCells count="2">
    <mergeCell ref="B4:H13"/>
    <mergeCell ref="B15:H24"/>
  </mergeCells>
  <printOptions horizontalCentered="1"/>
  <pageMargins left="0.66" right="1.62" top="1.21" bottom="0" header="0.29" footer="0.31496062992125984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T33"/>
  <sheetViews>
    <sheetView zoomScale="70" zoomScaleNormal="70" zoomScaleSheetLayoutView="100" zoomScalePageLayoutView="0" workbookViewId="0" topLeftCell="A1">
      <selection activeCell="D12" sqref="D12:G23"/>
    </sheetView>
  </sheetViews>
  <sheetFormatPr defaultColWidth="9.140625" defaultRowHeight="12.75"/>
  <cols>
    <col min="1" max="1" width="4.7109375" style="40" customWidth="1"/>
    <col min="2" max="2" width="19.00390625" style="40" bestFit="1" customWidth="1"/>
    <col min="3" max="3" width="15.7109375" style="40" customWidth="1"/>
    <col min="4" max="4" width="12.00390625" style="370" customWidth="1"/>
    <col min="5" max="5" width="12.140625" style="370" customWidth="1"/>
    <col min="6" max="6" width="20.8515625" style="370" customWidth="1"/>
    <col min="7" max="7" width="12.421875" style="370" customWidth="1"/>
    <col min="8" max="8" width="21.8515625" style="370" customWidth="1"/>
    <col min="9" max="9" width="14.00390625" style="370" customWidth="1"/>
    <col min="10" max="10" width="15.00390625" style="370" customWidth="1"/>
    <col min="11" max="11" width="18.421875" style="370" customWidth="1"/>
    <col min="12" max="12" width="11.8515625" style="40" customWidth="1"/>
    <col min="13" max="16384" width="9.140625" style="40" customWidth="1"/>
  </cols>
  <sheetData>
    <row r="2" spans="3:11" ht="27.75" customHeight="1">
      <c r="C2" s="836"/>
      <c r="D2" s="836"/>
      <c r="E2" s="836"/>
      <c r="F2" s="836"/>
      <c r="G2" s="836"/>
      <c r="H2" s="836"/>
      <c r="I2" s="125"/>
      <c r="J2" s="1012" t="s">
        <v>517</v>
      </c>
      <c r="K2" s="1012"/>
    </row>
    <row r="3" spans="1:12" s="42" customFormat="1" ht="19.5" customHeight="1">
      <c r="A3" s="1265" t="s">
        <v>0</v>
      </c>
      <c r="B3" s="1265"/>
      <c r="C3" s="1265"/>
      <c r="D3" s="1265"/>
      <c r="E3" s="1265"/>
      <c r="F3" s="1265"/>
      <c r="G3" s="1265"/>
      <c r="H3" s="1265"/>
      <c r="I3" s="1265"/>
      <c r="J3" s="1265"/>
      <c r="K3" s="1265"/>
      <c r="L3" s="1265"/>
    </row>
    <row r="4" spans="1:12" s="42" customFormat="1" ht="19.5" customHeight="1">
      <c r="A4" s="1266" t="s">
        <v>684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</row>
    <row r="5" spans="1:11" s="42" customFormat="1" ht="14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2" s="42" customFormat="1" ht="18" customHeight="1">
      <c r="A6" s="1263" t="s">
        <v>690</v>
      </c>
      <c r="B6" s="1263"/>
      <c r="C6" s="1263"/>
      <c r="D6" s="1263"/>
      <c r="E6" s="1263"/>
      <c r="F6" s="1263"/>
      <c r="G6" s="1263"/>
      <c r="H6" s="1263"/>
      <c r="I6" s="1263"/>
      <c r="J6" s="1263"/>
      <c r="K6" s="1263"/>
      <c r="L6" s="1263"/>
    </row>
    <row r="7" spans="1:11" ht="15.75">
      <c r="A7" s="976" t="s">
        <v>861</v>
      </c>
      <c r="B7" s="976"/>
      <c r="C7" s="84"/>
      <c r="D7" s="32"/>
      <c r="E7" s="32"/>
      <c r="F7" s="32"/>
      <c r="G7" s="32"/>
      <c r="H7" s="32"/>
      <c r="I7" s="32"/>
      <c r="J7" s="32"/>
      <c r="K7" s="32"/>
    </row>
    <row r="8" spans="1:20" s="457" customFormat="1" ht="29.25" customHeight="1">
      <c r="A8" s="857" t="s">
        <v>70</v>
      </c>
      <c r="B8" s="857" t="s">
        <v>71</v>
      </c>
      <c r="C8" s="857" t="s">
        <v>72</v>
      </c>
      <c r="D8" s="857" t="s">
        <v>150</v>
      </c>
      <c r="E8" s="857"/>
      <c r="F8" s="857"/>
      <c r="G8" s="857"/>
      <c r="H8" s="857"/>
      <c r="I8" s="988" t="s">
        <v>230</v>
      </c>
      <c r="J8" s="857" t="s">
        <v>73</v>
      </c>
      <c r="K8" s="857" t="s">
        <v>462</v>
      </c>
      <c r="L8" s="867" t="s">
        <v>74</v>
      </c>
      <c r="S8" s="503"/>
      <c r="T8" s="503"/>
    </row>
    <row r="9" spans="1:12" s="457" customFormat="1" ht="40.5" customHeight="1">
      <c r="A9" s="857"/>
      <c r="B9" s="857"/>
      <c r="C9" s="857"/>
      <c r="D9" s="857" t="s">
        <v>75</v>
      </c>
      <c r="E9" s="857" t="s">
        <v>76</v>
      </c>
      <c r="F9" s="857"/>
      <c r="G9" s="857"/>
      <c r="H9" s="481" t="s">
        <v>77</v>
      </c>
      <c r="I9" s="1264"/>
      <c r="J9" s="857"/>
      <c r="K9" s="857"/>
      <c r="L9" s="867"/>
    </row>
    <row r="10" spans="1:12" s="457" customFormat="1" ht="36.75" customHeight="1">
      <c r="A10" s="857"/>
      <c r="B10" s="857"/>
      <c r="C10" s="857"/>
      <c r="D10" s="857"/>
      <c r="E10" s="481" t="s">
        <v>78</v>
      </c>
      <c r="F10" s="481" t="s">
        <v>79</v>
      </c>
      <c r="G10" s="481" t="s">
        <v>15</v>
      </c>
      <c r="H10" s="481"/>
      <c r="I10" s="989"/>
      <c r="J10" s="857"/>
      <c r="K10" s="857"/>
      <c r="L10" s="867"/>
    </row>
    <row r="11" spans="1:12" s="114" customFormat="1" ht="16.5" customHeight="1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3">
        <v>6</v>
      </c>
      <c r="G11" s="113">
        <v>7</v>
      </c>
      <c r="H11" s="113">
        <v>8</v>
      </c>
      <c r="I11" s="113">
        <v>9</v>
      </c>
      <c r="J11" s="113">
        <v>10</v>
      </c>
      <c r="K11" s="113">
        <v>11</v>
      </c>
      <c r="L11" s="113">
        <v>12</v>
      </c>
    </row>
    <row r="12" spans="1:12" s="406" customFormat="1" ht="27.75" customHeight="1">
      <c r="A12" s="744">
        <v>1</v>
      </c>
      <c r="B12" s="705" t="s">
        <v>782</v>
      </c>
      <c r="C12" s="413">
        <v>30</v>
      </c>
      <c r="D12" s="413">
        <v>0</v>
      </c>
      <c r="E12" s="413">
        <v>4</v>
      </c>
      <c r="F12" s="413">
        <v>3</v>
      </c>
      <c r="G12" s="413">
        <f>E12+F12</f>
        <v>7</v>
      </c>
      <c r="H12" s="413">
        <f>D12+G12</f>
        <v>7</v>
      </c>
      <c r="I12" s="413">
        <f>C12</f>
        <v>30</v>
      </c>
      <c r="J12" s="413">
        <f>I12-H12</f>
        <v>23</v>
      </c>
      <c r="K12" s="413">
        <v>24</v>
      </c>
      <c r="L12" s="425"/>
    </row>
    <row r="13" spans="1:12" s="406" customFormat="1" ht="27.75" customHeight="1">
      <c r="A13" s="744">
        <v>2</v>
      </c>
      <c r="B13" s="705" t="s">
        <v>783</v>
      </c>
      <c r="C13" s="413">
        <v>31</v>
      </c>
      <c r="D13" s="413">
        <v>0</v>
      </c>
      <c r="E13" s="413">
        <v>4</v>
      </c>
      <c r="F13" s="413">
        <v>1</v>
      </c>
      <c r="G13" s="413">
        <f aca="true" t="shared" si="0" ref="G13:G23">E13+F13</f>
        <v>5</v>
      </c>
      <c r="H13" s="413">
        <f aca="true" t="shared" si="1" ref="H13:H23">D13+G13</f>
        <v>5</v>
      </c>
      <c r="I13" s="413">
        <f aca="true" t="shared" si="2" ref="I13:I23">C13</f>
        <v>31</v>
      </c>
      <c r="J13" s="413">
        <f aca="true" t="shared" si="3" ref="J13:J23">I13-H13</f>
        <v>26</v>
      </c>
      <c r="K13" s="413">
        <v>27</v>
      </c>
      <c r="L13" s="425"/>
    </row>
    <row r="14" spans="1:12" s="406" customFormat="1" ht="27.75" customHeight="1">
      <c r="A14" s="744">
        <v>3</v>
      </c>
      <c r="B14" s="705" t="s">
        <v>784</v>
      </c>
      <c r="C14" s="413">
        <v>30</v>
      </c>
      <c r="D14" s="413">
        <v>30</v>
      </c>
      <c r="E14" s="413">
        <v>0</v>
      </c>
      <c r="F14" s="413">
        <v>0</v>
      </c>
      <c r="G14" s="413">
        <f t="shared" si="0"/>
        <v>0</v>
      </c>
      <c r="H14" s="413">
        <f t="shared" si="1"/>
        <v>30</v>
      </c>
      <c r="I14" s="413">
        <f t="shared" si="2"/>
        <v>30</v>
      </c>
      <c r="J14" s="413">
        <f t="shared" si="3"/>
        <v>0</v>
      </c>
      <c r="K14" s="413">
        <v>27</v>
      </c>
      <c r="L14" s="425"/>
    </row>
    <row r="15" spans="1:12" s="406" customFormat="1" ht="27.75" customHeight="1">
      <c r="A15" s="744">
        <v>4</v>
      </c>
      <c r="B15" s="705" t="s">
        <v>785</v>
      </c>
      <c r="C15" s="413">
        <v>31</v>
      </c>
      <c r="D15" s="413">
        <v>0</v>
      </c>
      <c r="E15" s="413">
        <v>4</v>
      </c>
      <c r="F15" s="413">
        <v>3</v>
      </c>
      <c r="G15" s="413">
        <f t="shared" si="0"/>
        <v>7</v>
      </c>
      <c r="H15" s="413">
        <f t="shared" si="1"/>
        <v>7</v>
      </c>
      <c r="I15" s="413">
        <f t="shared" si="2"/>
        <v>31</v>
      </c>
      <c r="J15" s="413">
        <f t="shared" si="3"/>
        <v>24</v>
      </c>
      <c r="K15" s="413">
        <v>27</v>
      </c>
      <c r="L15" s="425"/>
    </row>
    <row r="16" spans="1:12" s="406" customFormat="1" ht="27.75" customHeight="1">
      <c r="A16" s="744">
        <v>5</v>
      </c>
      <c r="B16" s="705" t="s">
        <v>786</v>
      </c>
      <c r="C16" s="413">
        <v>31</v>
      </c>
      <c r="D16" s="413">
        <v>0</v>
      </c>
      <c r="E16" s="413">
        <v>4</v>
      </c>
      <c r="F16" s="413">
        <v>2</v>
      </c>
      <c r="G16" s="413">
        <f t="shared" si="0"/>
        <v>6</v>
      </c>
      <c r="H16" s="413">
        <f t="shared" si="1"/>
        <v>6</v>
      </c>
      <c r="I16" s="413">
        <f t="shared" si="2"/>
        <v>31</v>
      </c>
      <c r="J16" s="413">
        <f t="shared" si="3"/>
        <v>25</v>
      </c>
      <c r="K16" s="413">
        <v>25</v>
      </c>
      <c r="L16" s="425"/>
    </row>
    <row r="17" spans="1:12" s="706" customFormat="1" ht="27.75" customHeight="1">
      <c r="A17" s="744">
        <v>6</v>
      </c>
      <c r="B17" s="705" t="s">
        <v>787</v>
      </c>
      <c r="C17" s="744">
        <v>30</v>
      </c>
      <c r="D17" s="413">
        <v>0</v>
      </c>
      <c r="E17" s="413">
        <v>5</v>
      </c>
      <c r="F17" s="413">
        <v>2</v>
      </c>
      <c r="G17" s="413">
        <f t="shared" si="0"/>
        <v>7</v>
      </c>
      <c r="H17" s="413">
        <f t="shared" si="1"/>
        <v>7</v>
      </c>
      <c r="I17" s="413">
        <f t="shared" si="2"/>
        <v>30</v>
      </c>
      <c r="J17" s="413">
        <f t="shared" si="3"/>
        <v>23</v>
      </c>
      <c r="K17" s="413">
        <v>25</v>
      </c>
      <c r="L17" s="705"/>
    </row>
    <row r="18" spans="1:12" s="706" customFormat="1" ht="27.75" customHeight="1">
      <c r="A18" s="744">
        <v>7</v>
      </c>
      <c r="B18" s="705" t="s">
        <v>788</v>
      </c>
      <c r="C18" s="744">
        <v>31</v>
      </c>
      <c r="D18" s="413">
        <v>0</v>
      </c>
      <c r="E18" s="413">
        <v>4</v>
      </c>
      <c r="F18" s="413">
        <v>5</v>
      </c>
      <c r="G18" s="413">
        <f t="shared" si="0"/>
        <v>9</v>
      </c>
      <c r="H18" s="413">
        <f t="shared" si="1"/>
        <v>9</v>
      </c>
      <c r="I18" s="413">
        <f t="shared" si="2"/>
        <v>31</v>
      </c>
      <c r="J18" s="413">
        <f t="shared" si="3"/>
        <v>22</v>
      </c>
      <c r="K18" s="413">
        <v>23</v>
      </c>
      <c r="L18" s="705"/>
    </row>
    <row r="19" spans="1:12" s="706" customFormat="1" ht="27.75" customHeight="1">
      <c r="A19" s="744">
        <v>8</v>
      </c>
      <c r="B19" s="705" t="s">
        <v>789</v>
      </c>
      <c r="C19" s="744">
        <v>30</v>
      </c>
      <c r="D19" s="413">
        <v>0</v>
      </c>
      <c r="E19" s="413">
        <v>4</v>
      </c>
      <c r="F19" s="413">
        <v>4</v>
      </c>
      <c r="G19" s="413">
        <f t="shared" si="0"/>
        <v>8</v>
      </c>
      <c r="H19" s="413">
        <f t="shared" si="1"/>
        <v>8</v>
      </c>
      <c r="I19" s="413">
        <f t="shared" si="2"/>
        <v>30</v>
      </c>
      <c r="J19" s="413">
        <f t="shared" si="3"/>
        <v>22</v>
      </c>
      <c r="K19" s="413">
        <v>25</v>
      </c>
      <c r="L19" s="705"/>
    </row>
    <row r="20" spans="1:12" s="706" customFormat="1" ht="27.75" customHeight="1">
      <c r="A20" s="744">
        <v>9</v>
      </c>
      <c r="B20" s="705" t="s">
        <v>790</v>
      </c>
      <c r="C20" s="744">
        <v>31</v>
      </c>
      <c r="D20" s="413">
        <v>8</v>
      </c>
      <c r="E20" s="413">
        <v>5</v>
      </c>
      <c r="F20" s="413">
        <v>3</v>
      </c>
      <c r="G20" s="413">
        <f t="shared" si="0"/>
        <v>8</v>
      </c>
      <c r="H20" s="413">
        <f t="shared" si="1"/>
        <v>16</v>
      </c>
      <c r="I20" s="413">
        <f t="shared" si="2"/>
        <v>31</v>
      </c>
      <c r="J20" s="413">
        <f t="shared" si="3"/>
        <v>15</v>
      </c>
      <c r="K20" s="413">
        <v>25</v>
      </c>
      <c r="L20" s="705"/>
    </row>
    <row r="21" spans="1:12" s="706" customFormat="1" ht="27.75" customHeight="1">
      <c r="A21" s="744">
        <v>10</v>
      </c>
      <c r="B21" s="705" t="s">
        <v>791</v>
      </c>
      <c r="C21" s="744">
        <v>31</v>
      </c>
      <c r="D21" s="413">
        <v>0</v>
      </c>
      <c r="E21" s="413">
        <v>4</v>
      </c>
      <c r="F21" s="413">
        <v>6</v>
      </c>
      <c r="G21" s="413">
        <f t="shared" si="0"/>
        <v>10</v>
      </c>
      <c r="H21" s="413">
        <f t="shared" si="1"/>
        <v>10</v>
      </c>
      <c r="I21" s="413">
        <f t="shared" si="2"/>
        <v>31</v>
      </c>
      <c r="J21" s="413">
        <f t="shared" si="3"/>
        <v>21</v>
      </c>
      <c r="K21" s="413">
        <v>24</v>
      </c>
      <c r="L21" s="705"/>
    </row>
    <row r="22" spans="1:12" s="706" customFormat="1" ht="27.75" customHeight="1">
      <c r="A22" s="744">
        <v>11</v>
      </c>
      <c r="B22" s="705" t="s">
        <v>792</v>
      </c>
      <c r="C22" s="744">
        <v>29</v>
      </c>
      <c r="D22" s="413">
        <v>0</v>
      </c>
      <c r="E22" s="413">
        <v>4</v>
      </c>
      <c r="F22" s="413">
        <v>4</v>
      </c>
      <c r="G22" s="413">
        <f t="shared" si="0"/>
        <v>8</v>
      </c>
      <c r="H22" s="413">
        <f t="shared" si="1"/>
        <v>8</v>
      </c>
      <c r="I22" s="413">
        <f t="shared" si="2"/>
        <v>29</v>
      </c>
      <c r="J22" s="413">
        <f t="shared" si="3"/>
        <v>21</v>
      </c>
      <c r="K22" s="413">
        <v>24</v>
      </c>
      <c r="L22" s="705"/>
    </row>
    <row r="23" spans="1:12" s="706" customFormat="1" ht="27.75" customHeight="1">
      <c r="A23" s="744">
        <v>12</v>
      </c>
      <c r="B23" s="705" t="s">
        <v>793</v>
      </c>
      <c r="C23" s="744">
        <v>31</v>
      </c>
      <c r="D23" s="413">
        <v>0</v>
      </c>
      <c r="E23" s="413">
        <v>5</v>
      </c>
      <c r="F23" s="413">
        <v>8</v>
      </c>
      <c r="G23" s="413">
        <f t="shared" si="0"/>
        <v>13</v>
      </c>
      <c r="H23" s="413">
        <f t="shared" si="1"/>
        <v>13</v>
      </c>
      <c r="I23" s="413">
        <f t="shared" si="2"/>
        <v>31</v>
      </c>
      <c r="J23" s="413">
        <f t="shared" si="3"/>
        <v>18</v>
      </c>
      <c r="K23" s="413">
        <v>24</v>
      </c>
      <c r="L23" s="705"/>
    </row>
    <row r="24" spans="1:12" s="43" customFormat="1" ht="16.5" customHeight="1">
      <c r="A24" s="45"/>
      <c r="B24" s="46" t="s">
        <v>15</v>
      </c>
      <c r="C24" s="44">
        <f>SUM(C12:C23)</f>
        <v>366</v>
      </c>
      <c r="D24" s="44">
        <f aca="true" t="shared" si="4" ref="D24:K24">SUM(D12:D23)</f>
        <v>38</v>
      </c>
      <c r="E24" s="44">
        <f t="shared" si="4"/>
        <v>47</v>
      </c>
      <c r="F24" s="44">
        <f t="shared" si="4"/>
        <v>41</v>
      </c>
      <c r="G24" s="44">
        <f t="shared" si="4"/>
        <v>88</v>
      </c>
      <c r="H24" s="44">
        <f t="shared" si="4"/>
        <v>126</v>
      </c>
      <c r="I24" s="44">
        <f t="shared" si="4"/>
        <v>366</v>
      </c>
      <c r="J24" s="44">
        <f t="shared" si="4"/>
        <v>240</v>
      </c>
      <c r="K24" s="44">
        <f t="shared" si="4"/>
        <v>300</v>
      </c>
      <c r="L24" s="45"/>
    </row>
    <row r="25" spans="1:11" s="43" customFormat="1" ht="11.25" customHeight="1">
      <c r="A25" s="47"/>
      <c r="B25" s="48"/>
      <c r="C25" s="49"/>
      <c r="D25" s="49"/>
      <c r="E25" s="49"/>
      <c r="F25" s="49"/>
      <c r="G25" s="49"/>
      <c r="H25" s="49"/>
      <c r="I25" s="49"/>
      <c r="J25" s="49"/>
      <c r="K25" s="49"/>
    </row>
    <row r="26" spans="1:10" ht="15">
      <c r="A26" s="41" t="s">
        <v>101</v>
      </c>
      <c r="B26" s="41"/>
      <c r="C26" s="41"/>
      <c r="D26" s="125"/>
      <c r="E26" s="125"/>
      <c r="F26" s="125"/>
      <c r="G26" s="125"/>
      <c r="H26" s="125"/>
      <c r="I26" s="125"/>
      <c r="J26" s="125"/>
    </row>
    <row r="27" spans="1:10" ht="15">
      <c r="A27" s="41"/>
      <c r="B27" s="41"/>
      <c r="C27" s="41"/>
      <c r="D27" s="125"/>
      <c r="E27" s="125"/>
      <c r="F27" s="125"/>
      <c r="G27" s="125"/>
      <c r="H27" s="125"/>
      <c r="I27" s="125"/>
      <c r="J27" s="125"/>
    </row>
    <row r="28" spans="1:11" s="457" customFormat="1" ht="18">
      <c r="A28" s="474" t="s">
        <v>11</v>
      </c>
      <c r="B28" s="474"/>
      <c r="C28" s="474"/>
      <c r="D28" s="397"/>
      <c r="E28" s="397"/>
      <c r="F28" s="397"/>
      <c r="G28" s="397"/>
      <c r="H28" s="397"/>
      <c r="I28" s="397"/>
      <c r="J28" s="397"/>
      <c r="K28" s="456"/>
    </row>
    <row r="29" spans="1:11" s="457" customFormat="1" ht="18">
      <c r="A29" s="474"/>
      <c r="B29" s="474"/>
      <c r="C29" s="474"/>
      <c r="D29" s="397"/>
      <c r="E29" s="397"/>
      <c r="F29" s="397"/>
      <c r="G29" s="397"/>
      <c r="H29" s="397"/>
      <c r="I29" s="397"/>
      <c r="J29" s="397"/>
      <c r="K29" s="456"/>
    </row>
    <row r="30" spans="2:12" s="457" customFormat="1" ht="18">
      <c r="B30" s="474"/>
      <c r="C30" s="474"/>
      <c r="D30" s="397"/>
      <c r="E30" s="397"/>
      <c r="F30" s="397"/>
      <c r="G30" s="397"/>
      <c r="H30" s="397"/>
      <c r="I30" s="397"/>
      <c r="J30" s="887" t="s">
        <v>862</v>
      </c>
      <c r="K30" s="887"/>
      <c r="L30" s="887"/>
    </row>
    <row r="31" spans="1:12" s="457" customFormat="1" ht="18">
      <c r="A31" s="476"/>
      <c r="B31" s="476"/>
      <c r="C31" s="476"/>
      <c r="D31" s="395"/>
      <c r="E31" s="395"/>
      <c r="F31" s="395"/>
      <c r="G31" s="395"/>
      <c r="H31" s="395"/>
      <c r="I31" s="395"/>
      <c r="J31" s="887" t="s">
        <v>864</v>
      </c>
      <c r="K31" s="887"/>
      <c r="L31" s="887"/>
    </row>
    <row r="32" spans="1:11" ht="15">
      <c r="A32" s="238"/>
      <c r="B32" s="238"/>
      <c r="C32" s="238"/>
      <c r="D32" s="371"/>
      <c r="E32" s="371"/>
      <c r="F32" s="371"/>
      <c r="G32" s="371"/>
      <c r="H32" s="371"/>
      <c r="I32" s="371"/>
      <c r="J32" s="371"/>
      <c r="K32" s="371"/>
    </row>
    <row r="33" spans="1:11" ht="15">
      <c r="A33" s="41"/>
      <c r="B33" s="41"/>
      <c r="C33" s="41"/>
      <c r="D33" s="125"/>
      <c r="E33" s="125"/>
      <c r="F33" s="125"/>
      <c r="G33" s="125"/>
      <c r="I33" s="125"/>
      <c r="J33" s="125"/>
      <c r="K33" s="125"/>
    </row>
  </sheetData>
  <sheetProtection/>
  <mergeCells count="18">
    <mergeCell ref="C2:H2"/>
    <mergeCell ref="J2:K2"/>
    <mergeCell ref="A7:B7"/>
    <mergeCell ref="L8:L10"/>
    <mergeCell ref="A8:A10"/>
    <mergeCell ref="B8:B10"/>
    <mergeCell ref="C8:C10"/>
    <mergeCell ref="A3:L3"/>
    <mergeCell ref="A4:L4"/>
    <mergeCell ref="A6:L6"/>
    <mergeCell ref="J30:L30"/>
    <mergeCell ref="J31:L31"/>
    <mergeCell ref="K8:K10"/>
    <mergeCell ref="D9:D10"/>
    <mergeCell ref="E9:G9"/>
    <mergeCell ref="I8:I10"/>
    <mergeCell ref="D8:H8"/>
    <mergeCell ref="J8:J10"/>
  </mergeCells>
  <printOptions horizontalCentered="1"/>
  <pageMargins left="0.51" right="0.39" top="0.59" bottom="0" header="0.31496062992125984" footer="0.31496062992125984"/>
  <pageSetup fitToHeight="1" fitToWidth="1" horizontalDpi="600" verticalDpi="600" orientation="landscape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S33"/>
  <sheetViews>
    <sheetView view="pageBreakPreview" zoomScale="70" zoomScaleSheetLayoutView="70" zoomScalePageLayoutView="0" workbookViewId="0" topLeftCell="C1">
      <selection activeCell="H22" sqref="H22"/>
    </sheetView>
  </sheetViews>
  <sheetFormatPr defaultColWidth="9.140625" defaultRowHeight="12.75"/>
  <cols>
    <col min="1" max="1" width="4.7109375" style="40" customWidth="1"/>
    <col min="2" max="2" width="19.00390625" style="40" bestFit="1" customWidth="1"/>
    <col min="3" max="3" width="15.57421875" style="40" customWidth="1"/>
    <col min="4" max="10" width="18.140625" style="40" customWidth="1"/>
    <col min="11" max="11" width="19.8515625" style="40" customWidth="1"/>
    <col min="12" max="16384" width="9.140625" style="40" customWidth="1"/>
  </cols>
  <sheetData>
    <row r="3" spans="3:10" ht="24.75" customHeight="1">
      <c r="C3" s="836"/>
      <c r="D3" s="836"/>
      <c r="E3" s="836"/>
      <c r="F3" s="836"/>
      <c r="G3" s="836"/>
      <c r="H3" s="836"/>
      <c r="I3" s="125"/>
      <c r="J3" s="313" t="s">
        <v>518</v>
      </c>
    </row>
    <row r="4" spans="1:11" s="42" customFormat="1" ht="19.5" customHeight="1">
      <c r="A4" s="887" t="s">
        <v>0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</row>
    <row r="5" spans="1:11" s="42" customFormat="1" ht="19.5" customHeight="1">
      <c r="A5" s="1268" t="s">
        <v>684</v>
      </c>
      <c r="B5" s="1268"/>
      <c r="C5" s="1268"/>
      <c r="D5" s="1268"/>
      <c r="E5" s="1268"/>
      <c r="F5" s="1268"/>
      <c r="G5" s="1268"/>
      <c r="H5" s="1268"/>
      <c r="I5" s="1268"/>
      <c r="J5" s="1268"/>
      <c r="K5" s="1268"/>
    </row>
    <row r="6" spans="1:10" s="42" customFormat="1" ht="14.25" customHeight="1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1" s="42" customFormat="1" ht="18" customHeight="1">
      <c r="A7" s="1267" t="s">
        <v>691</v>
      </c>
      <c r="B7" s="1267"/>
      <c r="C7" s="1267"/>
      <c r="D7" s="1267"/>
      <c r="E7" s="1267"/>
      <c r="F7" s="1267"/>
      <c r="G7" s="1267"/>
      <c r="H7" s="1267"/>
      <c r="I7" s="1267"/>
      <c r="J7" s="1267"/>
      <c r="K7" s="1267"/>
    </row>
    <row r="8" spans="1:10" ht="15.75">
      <c r="A8" s="976" t="s">
        <v>861</v>
      </c>
      <c r="B8" s="976"/>
      <c r="C8" s="101"/>
      <c r="D8" s="101"/>
      <c r="E8" s="101"/>
      <c r="F8" s="101"/>
      <c r="G8" s="101"/>
      <c r="H8" s="101"/>
      <c r="I8" s="123"/>
      <c r="J8" s="123"/>
    </row>
    <row r="9" spans="1:19" s="457" customFormat="1" ht="29.25" customHeight="1">
      <c r="A9" s="857" t="s">
        <v>70</v>
      </c>
      <c r="B9" s="857" t="s">
        <v>71</v>
      </c>
      <c r="C9" s="857" t="s">
        <v>72</v>
      </c>
      <c r="D9" s="857" t="s">
        <v>151</v>
      </c>
      <c r="E9" s="857"/>
      <c r="F9" s="857"/>
      <c r="G9" s="857"/>
      <c r="H9" s="857"/>
      <c r="I9" s="988" t="s">
        <v>230</v>
      </c>
      <c r="J9" s="857" t="s">
        <v>73</v>
      </c>
      <c r="K9" s="857" t="s">
        <v>219</v>
      </c>
      <c r="R9" s="503"/>
      <c r="S9" s="503"/>
    </row>
    <row r="10" spans="1:11" s="457" customFormat="1" ht="40.5" customHeight="1">
      <c r="A10" s="857"/>
      <c r="B10" s="857"/>
      <c r="C10" s="857"/>
      <c r="D10" s="857" t="s">
        <v>75</v>
      </c>
      <c r="E10" s="857" t="s">
        <v>76</v>
      </c>
      <c r="F10" s="857"/>
      <c r="G10" s="857"/>
      <c r="H10" s="481" t="s">
        <v>77</v>
      </c>
      <c r="I10" s="1264"/>
      <c r="J10" s="857"/>
      <c r="K10" s="857"/>
    </row>
    <row r="11" spans="1:11" s="457" customFormat="1" ht="36.75" customHeight="1">
      <c r="A11" s="857"/>
      <c r="B11" s="857"/>
      <c r="C11" s="857"/>
      <c r="D11" s="857"/>
      <c r="E11" s="481" t="s">
        <v>78</v>
      </c>
      <c r="F11" s="481" t="s">
        <v>79</v>
      </c>
      <c r="G11" s="481" t="s">
        <v>15</v>
      </c>
      <c r="H11" s="481"/>
      <c r="I11" s="989"/>
      <c r="J11" s="857"/>
      <c r="K11" s="857"/>
    </row>
    <row r="12" spans="1:11" s="114" customFormat="1" ht="16.5" customHeight="1">
      <c r="A12" s="113">
        <v>1</v>
      </c>
      <c r="B12" s="113">
        <v>2</v>
      </c>
      <c r="C12" s="113">
        <v>3</v>
      </c>
      <c r="D12" s="113">
        <v>4</v>
      </c>
      <c r="E12" s="113">
        <v>5</v>
      </c>
      <c r="F12" s="113">
        <v>6</v>
      </c>
      <c r="G12" s="113">
        <v>7</v>
      </c>
      <c r="H12" s="113">
        <v>8</v>
      </c>
      <c r="I12" s="113">
        <v>9</v>
      </c>
      <c r="J12" s="113">
        <v>10</v>
      </c>
      <c r="K12" s="113">
        <v>11</v>
      </c>
    </row>
    <row r="13" spans="1:11" s="406" customFormat="1" ht="27.75" customHeight="1">
      <c r="A13" s="744">
        <v>1</v>
      </c>
      <c r="B13" s="705" t="s">
        <v>782</v>
      </c>
      <c r="C13" s="413">
        <v>30</v>
      </c>
      <c r="D13" s="413">
        <v>0</v>
      </c>
      <c r="E13" s="413">
        <v>4</v>
      </c>
      <c r="F13" s="413">
        <v>3</v>
      </c>
      <c r="G13" s="413">
        <v>7</v>
      </c>
      <c r="H13" s="413">
        <f>D13+G13</f>
        <v>7</v>
      </c>
      <c r="I13" s="413">
        <f>C13</f>
        <v>30</v>
      </c>
      <c r="J13" s="413">
        <f>I13-H13</f>
        <v>23</v>
      </c>
      <c r="K13" s="413"/>
    </row>
    <row r="14" spans="1:11" s="406" customFormat="1" ht="27.75" customHeight="1">
      <c r="A14" s="744">
        <v>2</v>
      </c>
      <c r="B14" s="705" t="s">
        <v>783</v>
      </c>
      <c r="C14" s="413">
        <v>31</v>
      </c>
      <c r="D14" s="413">
        <v>0</v>
      </c>
      <c r="E14" s="413">
        <v>4</v>
      </c>
      <c r="F14" s="413">
        <v>1</v>
      </c>
      <c r="G14" s="413">
        <v>5</v>
      </c>
      <c r="H14" s="413">
        <f aca="true" t="shared" si="0" ref="H14:H24">D14+G14</f>
        <v>5</v>
      </c>
      <c r="I14" s="413">
        <f aca="true" t="shared" si="1" ref="I14:I24">C14</f>
        <v>31</v>
      </c>
      <c r="J14" s="413">
        <f aca="true" t="shared" si="2" ref="J14:J24">I14-H14</f>
        <v>26</v>
      </c>
      <c r="K14" s="413"/>
    </row>
    <row r="15" spans="1:11" s="406" customFormat="1" ht="27.75" customHeight="1">
      <c r="A15" s="744">
        <v>3</v>
      </c>
      <c r="B15" s="705" t="s">
        <v>784</v>
      </c>
      <c r="C15" s="413">
        <v>30</v>
      </c>
      <c r="D15" s="413">
        <v>30</v>
      </c>
      <c r="E15" s="413">
        <v>0</v>
      </c>
      <c r="F15" s="413">
        <v>0</v>
      </c>
      <c r="G15" s="413">
        <v>0</v>
      </c>
      <c r="H15" s="413">
        <f t="shared" si="0"/>
        <v>30</v>
      </c>
      <c r="I15" s="413">
        <f t="shared" si="1"/>
        <v>30</v>
      </c>
      <c r="J15" s="413">
        <f t="shared" si="2"/>
        <v>0</v>
      </c>
      <c r="K15" s="413"/>
    </row>
    <row r="16" spans="1:11" s="406" customFormat="1" ht="27.75" customHeight="1">
      <c r="A16" s="744">
        <v>4</v>
      </c>
      <c r="B16" s="705" t="s">
        <v>785</v>
      </c>
      <c r="C16" s="413">
        <v>31</v>
      </c>
      <c r="D16" s="413">
        <v>0</v>
      </c>
      <c r="E16" s="413">
        <v>4</v>
      </c>
      <c r="F16" s="413">
        <v>3</v>
      </c>
      <c r="G16" s="413">
        <v>7</v>
      </c>
      <c r="H16" s="413">
        <f t="shared" si="0"/>
        <v>7</v>
      </c>
      <c r="I16" s="413">
        <f t="shared" si="1"/>
        <v>31</v>
      </c>
      <c r="J16" s="413">
        <f t="shared" si="2"/>
        <v>24</v>
      </c>
      <c r="K16" s="413"/>
    </row>
    <row r="17" spans="1:11" s="406" customFormat="1" ht="27.75" customHeight="1">
      <c r="A17" s="744">
        <v>5</v>
      </c>
      <c r="B17" s="705" t="s">
        <v>786</v>
      </c>
      <c r="C17" s="413">
        <v>31</v>
      </c>
      <c r="D17" s="413">
        <v>0</v>
      </c>
      <c r="E17" s="413">
        <v>4</v>
      </c>
      <c r="F17" s="413">
        <v>2</v>
      </c>
      <c r="G17" s="413">
        <v>6</v>
      </c>
      <c r="H17" s="413">
        <f t="shared" si="0"/>
        <v>6</v>
      </c>
      <c r="I17" s="413">
        <f t="shared" si="1"/>
        <v>31</v>
      </c>
      <c r="J17" s="413">
        <f t="shared" si="2"/>
        <v>25</v>
      </c>
      <c r="K17" s="413"/>
    </row>
    <row r="18" spans="1:11" s="706" customFormat="1" ht="27.75" customHeight="1">
      <c r="A18" s="744">
        <v>6</v>
      </c>
      <c r="B18" s="705" t="s">
        <v>787</v>
      </c>
      <c r="C18" s="744">
        <v>30</v>
      </c>
      <c r="D18" s="413">
        <v>0</v>
      </c>
      <c r="E18" s="413">
        <v>5</v>
      </c>
      <c r="F18" s="413">
        <v>2</v>
      </c>
      <c r="G18" s="413">
        <v>7</v>
      </c>
      <c r="H18" s="413">
        <f t="shared" si="0"/>
        <v>7</v>
      </c>
      <c r="I18" s="413">
        <f t="shared" si="1"/>
        <v>30</v>
      </c>
      <c r="J18" s="413">
        <f t="shared" si="2"/>
        <v>23</v>
      </c>
      <c r="K18" s="413"/>
    </row>
    <row r="19" spans="1:11" s="706" customFormat="1" ht="27.75" customHeight="1">
      <c r="A19" s="744">
        <v>7</v>
      </c>
      <c r="B19" s="705" t="s">
        <v>788</v>
      </c>
      <c r="C19" s="744">
        <v>31</v>
      </c>
      <c r="D19" s="413">
        <v>0</v>
      </c>
      <c r="E19" s="413">
        <v>4</v>
      </c>
      <c r="F19" s="413">
        <v>5</v>
      </c>
      <c r="G19" s="413">
        <v>9</v>
      </c>
      <c r="H19" s="413">
        <f t="shared" si="0"/>
        <v>9</v>
      </c>
      <c r="I19" s="413">
        <f t="shared" si="1"/>
        <v>31</v>
      </c>
      <c r="J19" s="413">
        <f t="shared" si="2"/>
        <v>22</v>
      </c>
      <c r="K19" s="413"/>
    </row>
    <row r="20" spans="1:11" s="706" customFormat="1" ht="27.75" customHeight="1">
      <c r="A20" s="744">
        <v>8</v>
      </c>
      <c r="B20" s="705" t="s">
        <v>789</v>
      </c>
      <c r="C20" s="744">
        <v>30</v>
      </c>
      <c r="D20" s="413">
        <v>0</v>
      </c>
      <c r="E20" s="413">
        <v>4</v>
      </c>
      <c r="F20" s="413">
        <v>4</v>
      </c>
      <c r="G20" s="413">
        <v>8</v>
      </c>
      <c r="H20" s="413">
        <f t="shared" si="0"/>
        <v>8</v>
      </c>
      <c r="I20" s="413">
        <f t="shared" si="1"/>
        <v>30</v>
      </c>
      <c r="J20" s="413">
        <f t="shared" si="2"/>
        <v>22</v>
      </c>
      <c r="K20" s="413"/>
    </row>
    <row r="21" spans="1:11" s="706" customFormat="1" ht="27.75" customHeight="1">
      <c r="A21" s="744">
        <v>9</v>
      </c>
      <c r="B21" s="705" t="s">
        <v>790</v>
      </c>
      <c r="C21" s="744">
        <v>31</v>
      </c>
      <c r="D21" s="413">
        <v>8</v>
      </c>
      <c r="E21" s="413">
        <v>5</v>
      </c>
      <c r="F21" s="413">
        <v>3</v>
      </c>
      <c r="G21" s="413">
        <v>8</v>
      </c>
      <c r="H21" s="413">
        <f t="shared" si="0"/>
        <v>16</v>
      </c>
      <c r="I21" s="413">
        <f t="shared" si="1"/>
        <v>31</v>
      </c>
      <c r="J21" s="413">
        <f t="shared" si="2"/>
        <v>15</v>
      </c>
      <c r="K21" s="413"/>
    </row>
    <row r="22" spans="1:11" s="706" customFormat="1" ht="27.75" customHeight="1">
      <c r="A22" s="744">
        <v>10</v>
      </c>
      <c r="B22" s="705" t="s">
        <v>794</v>
      </c>
      <c r="C22" s="744">
        <v>31</v>
      </c>
      <c r="D22" s="413">
        <v>0</v>
      </c>
      <c r="E22" s="413">
        <v>4</v>
      </c>
      <c r="F22" s="413">
        <v>6</v>
      </c>
      <c r="G22" s="413">
        <v>10</v>
      </c>
      <c r="H22" s="413">
        <f t="shared" si="0"/>
        <v>10</v>
      </c>
      <c r="I22" s="413">
        <f t="shared" si="1"/>
        <v>31</v>
      </c>
      <c r="J22" s="413">
        <f t="shared" si="2"/>
        <v>21</v>
      </c>
      <c r="K22" s="413"/>
    </row>
    <row r="23" spans="1:11" s="706" customFormat="1" ht="27.75" customHeight="1">
      <c r="A23" s="744">
        <v>11</v>
      </c>
      <c r="B23" s="705" t="s">
        <v>795</v>
      </c>
      <c r="C23" s="744">
        <v>29</v>
      </c>
      <c r="D23" s="413">
        <v>0</v>
      </c>
      <c r="E23" s="413">
        <v>4</v>
      </c>
      <c r="F23" s="413">
        <v>4</v>
      </c>
      <c r="G23" s="413">
        <v>8</v>
      </c>
      <c r="H23" s="413">
        <f t="shared" si="0"/>
        <v>8</v>
      </c>
      <c r="I23" s="413">
        <f t="shared" si="1"/>
        <v>29</v>
      </c>
      <c r="J23" s="413">
        <f t="shared" si="2"/>
        <v>21</v>
      </c>
      <c r="K23" s="413"/>
    </row>
    <row r="24" spans="1:11" s="706" customFormat="1" ht="27.75" customHeight="1">
      <c r="A24" s="744">
        <v>12</v>
      </c>
      <c r="B24" s="705" t="s">
        <v>796</v>
      </c>
      <c r="C24" s="744">
        <v>31</v>
      </c>
      <c r="D24" s="413">
        <v>0</v>
      </c>
      <c r="E24" s="413">
        <v>5</v>
      </c>
      <c r="F24" s="413">
        <v>8</v>
      </c>
      <c r="G24" s="413">
        <v>13</v>
      </c>
      <c r="H24" s="413">
        <f t="shared" si="0"/>
        <v>13</v>
      </c>
      <c r="I24" s="413">
        <f t="shared" si="1"/>
        <v>31</v>
      </c>
      <c r="J24" s="413">
        <f t="shared" si="2"/>
        <v>18</v>
      </c>
      <c r="K24" s="413"/>
    </row>
    <row r="25" spans="1:11" s="476" customFormat="1" ht="16.5" customHeight="1">
      <c r="A25" s="745"/>
      <c r="B25" s="746" t="s">
        <v>15</v>
      </c>
      <c r="C25" s="481">
        <v>366</v>
      </c>
      <c r="D25" s="481">
        <f aca="true" t="shared" si="3" ref="D25:J25">SUM(D13:D24)</f>
        <v>38</v>
      </c>
      <c r="E25" s="481">
        <f t="shared" si="3"/>
        <v>47</v>
      </c>
      <c r="F25" s="481">
        <f t="shared" si="3"/>
        <v>41</v>
      </c>
      <c r="G25" s="481">
        <f t="shared" si="3"/>
        <v>88</v>
      </c>
      <c r="H25" s="481">
        <f t="shared" si="3"/>
        <v>126</v>
      </c>
      <c r="I25" s="481">
        <f t="shared" si="3"/>
        <v>366</v>
      </c>
      <c r="J25" s="481">
        <f t="shared" si="3"/>
        <v>240</v>
      </c>
      <c r="K25" s="481"/>
    </row>
    <row r="26" spans="1:11" s="43" customFormat="1" ht="11.25" customHeight="1">
      <c r="A26" s="47"/>
      <c r="B26" s="48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5">
      <c r="A27" s="41"/>
      <c r="B27" s="41"/>
      <c r="C27" s="41"/>
      <c r="D27" s="125"/>
      <c r="E27" s="125"/>
      <c r="F27" s="125"/>
      <c r="G27" s="125"/>
      <c r="H27" s="125"/>
      <c r="I27" s="125"/>
      <c r="J27" s="125"/>
      <c r="K27" s="370"/>
    </row>
    <row r="28" spans="1:11" ht="15">
      <c r="A28" s="41" t="s">
        <v>101</v>
      </c>
      <c r="B28" s="41"/>
      <c r="C28" s="41"/>
      <c r="D28" s="125"/>
      <c r="E28" s="125"/>
      <c r="F28" s="125"/>
      <c r="G28" s="125"/>
      <c r="H28" s="125"/>
      <c r="I28" s="125"/>
      <c r="J28" s="125"/>
      <c r="K28" s="370"/>
    </row>
    <row r="29" spans="1:11" s="457" customFormat="1" ht="18">
      <c r="A29" s="474"/>
      <c r="B29" s="474"/>
      <c r="C29" s="474"/>
      <c r="D29" s="397"/>
      <c r="E29" s="397"/>
      <c r="F29" s="397"/>
      <c r="G29" s="397"/>
      <c r="H29" s="397"/>
      <c r="I29" s="397"/>
      <c r="J29" s="397"/>
      <c r="K29" s="456"/>
    </row>
    <row r="30" spans="1:11" s="457" customFormat="1" ht="18">
      <c r="A30" s="474" t="s">
        <v>11</v>
      </c>
      <c r="B30" s="474"/>
      <c r="C30" s="474"/>
      <c r="D30" s="397"/>
      <c r="E30" s="397"/>
      <c r="F30" s="397"/>
      <c r="G30" s="397"/>
      <c r="H30" s="397"/>
      <c r="I30" s="397"/>
      <c r="J30" s="397"/>
      <c r="K30" s="456"/>
    </row>
    <row r="31" spans="1:11" s="457" customFormat="1" ht="18">
      <c r="A31" s="474"/>
      <c r="B31" s="474"/>
      <c r="C31" s="474"/>
      <c r="D31" s="397"/>
      <c r="E31" s="397"/>
      <c r="F31" s="397"/>
      <c r="G31" s="397"/>
      <c r="H31" s="397"/>
      <c r="I31" s="397"/>
      <c r="J31" s="397"/>
      <c r="K31" s="456"/>
    </row>
    <row r="32" spans="2:11" s="457" customFormat="1" ht="18" customHeight="1">
      <c r="B32" s="474"/>
      <c r="C32" s="474"/>
      <c r="D32" s="397"/>
      <c r="E32" s="397"/>
      <c r="F32" s="397"/>
      <c r="G32" s="397"/>
      <c r="H32" s="397"/>
      <c r="I32" s="887" t="s">
        <v>862</v>
      </c>
      <c r="J32" s="887"/>
      <c r="K32" s="887"/>
    </row>
    <row r="33" spans="1:12" s="457" customFormat="1" ht="18">
      <c r="A33" s="476"/>
      <c r="B33" s="476"/>
      <c r="C33" s="476"/>
      <c r="D33" s="395"/>
      <c r="E33" s="395"/>
      <c r="F33" s="395"/>
      <c r="G33" s="395"/>
      <c r="H33" s="395"/>
      <c r="I33" s="887" t="s">
        <v>864</v>
      </c>
      <c r="J33" s="887"/>
      <c r="K33" s="887"/>
      <c r="L33" s="476"/>
    </row>
  </sheetData>
  <sheetProtection/>
  <mergeCells count="16">
    <mergeCell ref="C3:H3"/>
    <mergeCell ref="A8:B8"/>
    <mergeCell ref="A9:A11"/>
    <mergeCell ref="B9:B11"/>
    <mergeCell ref="C9:C11"/>
    <mergeCell ref="D9:H9"/>
    <mergeCell ref="D10:D11"/>
    <mergeCell ref="E10:G10"/>
    <mergeCell ref="A5:K5"/>
    <mergeCell ref="A4:K4"/>
    <mergeCell ref="A7:K7"/>
    <mergeCell ref="I33:K33"/>
    <mergeCell ref="I32:K32"/>
    <mergeCell ref="K9:K11"/>
    <mergeCell ref="J9:J11"/>
    <mergeCell ref="I9:I11"/>
  </mergeCells>
  <printOptions horizontalCentered="1"/>
  <pageMargins left="0.53" right="0.45" top="0.31" bottom="0" header="0.22" footer="0.31496062992125984"/>
  <pageSetup fitToHeight="1" fitToWidth="1" horizontalDpi="600" verticalDpi="600" orientation="landscape" paperSize="9" scale="7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7"/>
  <sheetViews>
    <sheetView view="pageBreakPreview" zoomScale="85" zoomScaleNormal="70" zoomScaleSheetLayoutView="85" zoomScalePageLayoutView="0" workbookViewId="0" topLeftCell="C4">
      <selection activeCell="T35" sqref="T35"/>
    </sheetView>
  </sheetViews>
  <sheetFormatPr defaultColWidth="9.140625" defaultRowHeight="12.75"/>
  <cols>
    <col min="1" max="1" width="5.57421875" style="169" customWidth="1"/>
    <col min="2" max="2" width="15.421875" style="169" bestFit="1" customWidth="1"/>
    <col min="3" max="3" width="10.00390625" style="312" customWidth="1"/>
    <col min="4" max="4" width="10.140625" style="312" customWidth="1"/>
    <col min="5" max="5" width="11.57421875" style="312" customWidth="1"/>
    <col min="6" max="6" width="11.140625" style="312" customWidth="1"/>
    <col min="7" max="7" width="11.57421875" style="312" customWidth="1"/>
    <col min="8" max="8" width="12.8515625" style="312" customWidth="1"/>
    <col min="9" max="11" width="11.00390625" style="310" bestFit="1" customWidth="1"/>
    <col min="12" max="13" width="8.140625" style="310" customWidth="1"/>
    <col min="14" max="18" width="9.8515625" style="310" customWidth="1"/>
    <col min="19" max="19" width="12.8515625" style="310" customWidth="1"/>
    <col min="20" max="20" width="15.28125" style="310" customWidth="1"/>
    <col min="21" max="21" width="9.140625" style="169" customWidth="1"/>
    <col min="22" max="16384" width="9.140625" style="161" customWidth="1"/>
  </cols>
  <sheetData>
    <row r="1" spans="3:20" s="231" customFormat="1" ht="12.75"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</row>
    <row r="2" spans="3:20" s="231" customFormat="1" ht="12.75"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4"/>
    </row>
    <row r="3" spans="7:20" ht="23.25" customHeight="1">
      <c r="G3" s="1273"/>
      <c r="H3" s="1273"/>
      <c r="I3" s="1273"/>
      <c r="J3" s="312"/>
      <c r="K3" s="312"/>
      <c r="L3" s="312"/>
      <c r="M3" s="312"/>
      <c r="N3" s="312"/>
      <c r="O3" s="312"/>
      <c r="P3" s="312"/>
      <c r="Q3" s="1275" t="s">
        <v>519</v>
      </c>
      <c r="R3" s="1275"/>
      <c r="S3" s="1275"/>
      <c r="T3" s="1275"/>
    </row>
    <row r="4" spans="1:20" ht="20.25">
      <c r="A4" s="1271" t="s">
        <v>0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</row>
    <row r="5" spans="1:20" ht="26.25">
      <c r="A5" s="1272" t="s">
        <v>684</v>
      </c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</row>
    <row r="6" spans="1:20" ht="12.75" customHeight="1">
      <c r="A6" s="1270" t="s">
        <v>692</v>
      </c>
      <c r="B6" s="1270"/>
      <c r="C6" s="1270"/>
      <c r="D6" s="1270"/>
      <c r="E6" s="1270"/>
      <c r="F6" s="1270"/>
      <c r="G6" s="1270"/>
      <c r="H6" s="1270"/>
      <c r="I6" s="1270"/>
      <c r="J6" s="1270"/>
      <c r="K6" s="1270"/>
      <c r="L6" s="1270"/>
      <c r="M6" s="1270"/>
      <c r="N6" s="1270"/>
      <c r="O6" s="1270"/>
      <c r="P6" s="1270"/>
      <c r="Q6" s="1270"/>
      <c r="R6" s="1270"/>
      <c r="S6" s="1270"/>
      <c r="T6" s="1270"/>
    </row>
    <row r="7" spans="1:21" s="162" customFormat="1" ht="7.5" customHeight="1">
      <c r="A7" s="1270"/>
      <c r="B7" s="1270"/>
      <c r="C7" s="1270"/>
      <c r="D7" s="1270"/>
      <c r="E7" s="1270"/>
      <c r="F7" s="1270"/>
      <c r="G7" s="1270"/>
      <c r="H7" s="1270"/>
      <c r="I7" s="1270"/>
      <c r="J7" s="1270"/>
      <c r="K7" s="1270"/>
      <c r="L7" s="1270"/>
      <c r="M7" s="1270"/>
      <c r="N7" s="1270"/>
      <c r="O7" s="1270"/>
      <c r="P7" s="1270"/>
      <c r="Q7" s="1270"/>
      <c r="R7" s="1270"/>
      <c r="S7" s="1270"/>
      <c r="T7" s="1270"/>
      <c r="U7" s="207"/>
    </row>
    <row r="8" spans="1:20" ht="12.75">
      <c r="A8" s="1274"/>
      <c r="B8" s="1274"/>
      <c r="C8" s="1274"/>
      <c r="D8" s="1274"/>
      <c r="E8" s="1274"/>
      <c r="F8" s="1274"/>
      <c r="G8" s="1274"/>
      <c r="H8" s="1274"/>
      <c r="I8" s="1274"/>
      <c r="J8" s="1274"/>
      <c r="K8" s="1274"/>
      <c r="L8" s="1274"/>
      <c r="M8" s="1274"/>
      <c r="N8" s="1274"/>
      <c r="O8" s="1274"/>
      <c r="P8" s="1274"/>
      <c r="Q8" s="1274"/>
      <c r="R8" s="1274"/>
      <c r="S8" s="1274"/>
      <c r="T8" s="1274"/>
    </row>
    <row r="9" spans="1:20" ht="15.75">
      <c r="A9" s="224" t="s">
        <v>861</v>
      </c>
      <c r="B9" s="224"/>
      <c r="H9" s="372"/>
      <c r="I9" s="312"/>
      <c r="J9" s="312"/>
      <c r="K9" s="312"/>
      <c r="L9" s="1279"/>
      <c r="M9" s="1279"/>
      <c r="N9" s="1279"/>
      <c r="O9" s="1279"/>
      <c r="P9" s="1279"/>
      <c r="Q9" s="1279"/>
      <c r="R9" s="1279"/>
      <c r="S9" s="1279"/>
      <c r="T9" s="1279"/>
    </row>
    <row r="10" spans="1:21" s="750" customFormat="1" ht="67.5" customHeight="1">
      <c r="A10" s="1157" t="s">
        <v>2</v>
      </c>
      <c r="B10" s="1157" t="s">
        <v>3</v>
      </c>
      <c r="C10" s="1280" t="s">
        <v>472</v>
      </c>
      <c r="D10" s="1281"/>
      <c r="E10" s="1281"/>
      <c r="F10" s="1281"/>
      <c r="G10" s="1282"/>
      <c r="H10" s="1283" t="s">
        <v>80</v>
      </c>
      <c r="I10" s="1280" t="s">
        <v>81</v>
      </c>
      <c r="J10" s="1281"/>
      <c r="K10" s="1281"/>
      <c r="L10" s="1282"/>
      <c r="M10" s="1157" t="s">
        <v>637</v>
      </c>
      <c r="N10" s="1157"/>
      <c r="O10" s="1157"/>
      <c r="P10" s="1157"/>
      <c r="Q10" s="1157"/>
      <c r="R10" s="1157"/>
      <c r="S10" s="1285" t="s">
        <v>829</v>
      </c>
      <c r="T10" s="1285"/>
      <c r="U10" s="749"/>
    </row>
    <row r="11" spans="1:21" s="750" customFormat="1" ht="67.5" customHeight="1">
      <c r="A11" s="1157"/>
      <c r="B11" s="1157"/>
      <c r="C11" s="752" t="s">
        <v>5</v>
      </c>
      <c r="D11" s="752" t="s">
        <v>6</v>
      </c>
      <c r="E11" s="752" t="s">
        <v>340</v>
      </c>
      <c r="F11" s="753" t="s">
        <v>95</v>
      </c>
      <c r="G11" s="753" t="s">
        <v>220</v>
      </c>
      <c r="H11" s="1284"/>
      <c r="I11" s="752" t="s">
        <v>85</v>
      </c>
      <c r="J11" s="752" t="s">
        <v>17</v>
      </c>
      <c r="K11" s="752" t="s">
        <v>38</v>
      </c>
      <c r="L11" s="752" t="s">
        <v>671</v>
      </c>
      <c r="M11" s="752" t="s">
        <v>15</v>
      </c>
      <c r="N11" s="752" t="s">
        <v>638</v>
      </c>
      <c r="O11" s="752" t="s">
        <v>639</v>
      </c>
      <c r="P11" s="752" t="s">
        <v>640</v>
      </c>
      <c r="Q11" s="752" t="s">
        <v>641</v>
      </c>
      <c r="R11" s="752" t="s">
        <v>642</v>
      </c>
      <c r="S11" s="752" t="s">
        <v>842</v>
      </c>
      <c r="T11" s="752" t="s">
        <v>840</v>
      </c>
      <c r="U11" s="749"/>
    </row>
    <row r="12" spans="1:21" s="163" customFormat="1" ht="12.75">
      <c r="A12" s="208">
        <v>1</v>
      </c>
      <c r="B12" s="208">
        <v>2</v>
      </c>
      <c r="C12" s="208">
        <v>3</v>
      </c>
      <c r="D12" s="208">
        <v>4</v>
      </c>
      <c r="E12" s="208">
        <v>5</v>
      </c>
      <c r="F12" s="208">
        <v>6</v>
      </c>
      <c r="G12" s="208">
        <v>7</v>
      </c>
      <c r="H12" s="208">
        <v>8</v>
      </c>
      <c r="I12" s="208">
        <v>9</v>
      </c>
      <c r="J12" s="208">
        <v>10</v>
      </c>
      <c r="K12" s="208">
        <v>11</v>
      </c>
      <c r="L12" s="208">
        <v>12</v>
      </c>
      <c r="M12" s="208">
        <v>13</v>
      </c>
      <c r="N12" s="208">
        <v>14</v>
      </c>
      <c r="O12" s="208">
        <v>15</v>
      </c>
      <c r="P12" s="208">
        <v>16</v>
      </c>
      <c r="Q12" s="208">
        <v>17</v>
      </c>
      <c r="R12" s="208">
        <v>18</v>
      </c>
      <c r="S12" s="208">
        <v>19</v>
      </c>
      <c r="T12" s="208">
        <v>20</v>
      </c>
      <c r="U12" s="175"/>
    </row>
    <row r="13" spans="1:21" s="750" customFormat="1" ht="17.25" customHeight="1">
      <c r="A13" s="653">
        <v>1</v>
      </c>
      <c r="B13" s="507" t="s">
        <v>866</v>
      </c>
      <c r="C13" s="1276">
        <v>79694</v>
      </c>
      <c r="D13" s="1277"/>
      <c r="E13" s="653">
        <v>0</v>
      </c>
      <c r="F13" s="653">
        <v>0</v>
      </c>
      <c r="G13" s="653">
        <f>SUM(C13:F13)</f>
        <v>79694</v>
      </c>
      <c r="H13" s="747">
        <v>240</v>
      </c>
      <c r="I13" s="748">
        <f>(G13*240*100)/1000000</f>
        <v>1912.656</v>
      </c>
      <c r="J13" s="748">
        <f>I13/2</f>
        <v>956.328</v>
      </c>
      <c r="K13" s="748">
        <f>J13</f>
        <v>956.328</v>
      </c>
      <c r="L13" s="748">
        <v>0</v>
      </c>
      <c r="M13" s="748">
        <v>0</v>
      </c>
      <c r="N13" s="748">
        <v>0</v>
      </c>
      <c r="O13" s="748">
        <v>0</v>
      </c>
      <c r="P13" s="748">
        <v>0</v>
      </c>
      <c r="Q13" s="748">
        <v>0</v>
      </c>
      <c r="R13" s="748">
        <v>0</v>
      </c>
      <c r="S13" s="653">
        <v>150</v>
      </c>
      <c r="T13" s="748">
        <f>(I13*1500)/100000</f>
        <v>28.68984</v>
      </c>
      <c r="U13" s="749"/>
    </row>
    <row r="14" spans="1:21" s="750" customFormat="1" ht="17.25" customHeight="1">
      <c r="A14" s="653">
        <v>2</v>
      </c>
      <c r="B14" s="507" t="s">
        <v>884</v>
      </c>
      <c r="C14" s="1276">
        <v>16488</v>
      </c>
      <c r="D14" s="1277"/>
      <c r="E14" s="653">
        <v>0</v>
      </c>
      <c r="F14" s="653">
        <v>0</v>
      </c>
      <c r="G14" s="653">
        <f aca="true" t="shared" si="0" ref="G14:G34">SUM(C14:F14)</f>
        <v>16488</v>
      </c>
      <c r="H14" s="833">
        <v>240</v>
      </c>
      <c r="I14" s="748">
        <f aca="true" t="shared" si="1" ref="I14:I34">(G14*240*100)/1000000</f>
        <v>395.712</v>
      </c>
      <c r="J14" s="748">
        <f aca="true" t="shared" si="2" ref="J14:J34">I14/2</f>
        <v>197.856</v>
      </c>
      <c r="K14" s="748">
        <f aca="true" t="shared" si="3" ref="K14:K34">J14</f>
        <v>197.856</v>
      </c>
      <c r="L14" s="748">
        <v>0</v>
      </c>
      <c r="M14" s="748">
        <v>0</v>
      </c>
      <c r="N14" s="748">
        <v>0</v>
      </c>
      <c r="O14" s="748">
        <v>0</v>
      </c>
      <c r="P14" s="748">
        <v>0</v>
      </c>
      <c r="Q14" s="748">
        <v>0</v>
      </c>
      <c r="R14" s="748">
        <v>0</v>
      </c>
      <c r="S14" s="653">
        <v>150</v>
      </c>
      <c r="T14" s="748">
        <f aca="true" t="shared" si="4" ref="T14:T34">(I14*1500)/100000</f>
        <v>5.93568</v>
      </c>
      <c r="U14" s="749"/>
    </row>
    <row r="15" spans="1:21" s="750" customFormat="1" ht="17.25" customHeight="1">
      <c r="A15" s="653">
        <v>3</v>
      </c>
      <c r="B15" s="507" t="s">
        <v>867</v>
      </c>
      <c r="C15" s="1276">
        <v>40340</v>
      </c>
      <c r="D15" s="1277"/>
      <c r="E15" s="653">
        <v>0</v>
      </c>
      <c r="F15" s="653">
        <v>0</v>
      </c>
      <c r="G15" s="653">
        <f t="shared" si="0"/>
        <v>40340</v>
      </c>
      <c r="H15" s="833">
        <v>240</v>
      </c>
      <c r="I15" s="748">
        <f t="shared" si="1"/>
        <v>968.16</v>
      </c>
      <c r="J15" s="748">
        <f t="shared" si="2"/>
        <v>484.08</v>
      </c>
      <c r="K15" s="748">
        <f t="shared" si="3"/>
        <v>484.08</v>
      </c>
      <c r="L15" s="748">
        <v>0</v>
      </c>
      <c r="M15" s="748">
        <v>0</v>
      </c>
      <c r="N15" s="748">
        <v>0</v>
      </c>
      <c r="O15" s="748">
        <v>0</v>
      </c>
      <c r="P15" s="748">
        <v>0</v>
      </c>
      <c r="Q15" s="748">
        <v>0</v>
      </c>
      <c r="R15" s="748">
        <v>0</v>
      </c>
      <c r="S15" s="653">
        <v>150</v>
      </c>
      <c r="T15" s="748">
        <f t="shared" si="4"/>
        <v>14.5224</v>
      </c>
      <c r="U15" s="749"/>
    </row>
    <row r="16" spans="1:21" s="750" customFormat="1" ht="17.25" customHeight="1">
      <c r="A16" s="653">
        <v>4</v>
      </c>
      <c r="B16" s="507" t="s">
        <v>868</v>
      </c>
      <c r="C16" s="1276">
        <v>21711</v>
      </c>
      <c r="D16" s="1277"/>
      <c r="E16" s="653">
        <v>0</v>
      </c>
      <c r="F16" s="653">
        <v>0</v>
      </c>
      <c r="G16" s="653">
        <f t="shared" si="0"/>
        <v>21711</v>
      </c>
      <c r="H16" s="833">
        <v>240</v>
      </c>
      <c r="I16" s="748">
        <f t="shared" si="1"/>
        <v>521.064</v>
      </c>
      <c r="J16" s="748">
        <f t="shared" si="2"/>
        <v>260.532</v>
      </c>
      <c r="K16" s="748">
        <f t="shared" si="3"/>
        <v>260.532</v>
      </c>
      <c r="L16" s="748">
        <v>0</v>
      </c>
      <c r="M16" s="748">
        <v>0</v>
      </c>
      <c r="N16" s="748">
        <v>0</v>
      </c>
      <c r="O16" s="748">
        <v>0</v>
      </c>
      <c r="P16" s="748">
        <v>0</v>
      </c>
      <c r="Q16" s="748">
        <v>0</v>
      </c>
      <c r="R16" s="748">
        <v>0</v>
      </c>
      <c r="S16" s="653">
        <v>150</v>
      </c>
      <c r="T16" s="748">
        <f t="shared" si="4"/>
        <v>7.81596</v>
      </c>
      <c r="U16" s="749"/>
    </row>
    <row r="17" spans="1:21" s="750" customFormat="1" ht="17.25" customHeight="1">
      <c r="A17" s="653">
        <v>5</v>
      </c>
      <c r="B17" s="507" t="s">
        <v>869</v>
      </c>
      <c r="C17" s="1276">
        <v>17183</v>
      </c>
      <c r="D17" s="1277"/>
      <c r="E17" s="653">
        <v>0</v>
      </c>
      <c r="F17" s="653">
        <v>0</v>
      </c>
      <c r="G17" s="653">
        <f t="shared" si="0"/>
        <v>17183</v>
      </c>
      <c r="H17" s="833">
        <v>240</v>
      </c>
      <c r="I17" s="748">
        <f t="shared" si="1"/>
        <v>412.392</v>
      </c>
      <c r="J17" s="748">
        <f t="shared" si="2"/>
        <v>206.196</v>
      </c>
      <c r="K17" s="748">
        <f t="shared" si="3"/>
        <v>206.196</v>
      </c>
      <c r="L17" s="748">
        <v>0</v>
      </c>
      <c r="M17" s="748">
        <v>0</v>
      </c>
      <c r="N17" s="748">
        <v>0</v>
      </c>
      <c r="O17" s="748">
        <v>0</v>
      </c>
      <c r="P17" s="748">
        <v>0</v>
      </c>
      <c r="Q17" s="748">
        <v>0</v>
      </c>
      <c r="R17" s="748">
        <v>0</v>
      </c>
      <c r="S17" s="653">
        <v>150</v>
      </c>
      <c r="T17" s="748">
        <f t="shared" si="4"/>
        <v>6.18588</v>
      </c>
      <c r="U17" s="749"/>
    </row>
    <row r="18" spans="1:21" s="750" customFormat="1" ht="17.25" customHeight="1">
      <c r="A18" s="653">
        <v>6</v>
      </c>
      <c r="B18" s="507" t="s">
        <v>870</v>
      </c>
      <c r="C18" s="1276">
        <v>43682</v>
      </c>
      <c r="D18" s="1277"/>
      <c r="E18" s="653">
        <v>0</v>
      </c>
      <c r="F18" s="653">
        <v>0</v>
      </c>
      <c r="G18" s="653">
        <f t="shared" si="0"/>
        <v>43682</v>
      </c>
      <c r="H18" s="833">
        <v>240</v>
      </c>
      <c r="I18" s="748">
        <f t="shared" si="1"/>
        <v>1048.368</v>
      </c>
      <c r="J18" s="748">
        <f t="shared" si="2"/>
        <v>524.184</v>
      </c>
      <c r="K18" s="748">
        <f t="shared" si="3"/>
        <v>524.184</v>
      </c>
      <c r="L18" s="748">
        <v>0</v>
      </c>
      <c r="M18" s="748">
        <v>0</v>
      </c>
      <c r="N18" s="748">
        <v>0</v>
      </c>
      <c r="O18" s="748">
        <v>0</v>
      </c>
      <c r="P18" s="748">
        <v>0</v>
      </c>
      <c r="Q18" s="748">
        <v>0</v>
      </c>
      <c r="R18" s="748">
        <v>0</v>
      </c>
      <c r="S18" s="653">
        <v>150</v>
      </c>
      <c r="T18" s="748">
        <f t="shared" si="4"/>
        <v>15.72552</v>
      </c>
      <c r="U18" s="749"/>
    </row>
    <row r="19" spans="1:21" s="750" customFormat="1" ht="17.25" customHeight="1">
      <c r="A19" s="653">
        <v>7</v>
      </c>
      <c r="B19" s="507" t="s">
        <v>871</v>
      </c>
      <c r="C19" s="1276">
        <v>39012</v>
      </c>
      <c r="D19" s="1277"/>
      <c r="E19" s="653">
        <v>0</v>
      </c>
      <c r="F19" s="653">
        <v>0</v>
      </c>
      <c r="G19" s="653">
        <f t="shared" si="0"/>
        <v>39012</v>
      </c>
      <c r="H19" s="833">
        <v>240</v>
      </c>
      <c r="I19" s="748">
        <f t="shared" si="1"/>
        <v>936.288</v>
      </c>
      <c r="J19" s="748">
        <f t="shared" si="2"/>
        <v>468.144</v>
      </c>
      <c r="K19" s="748">
        <f t="shared" si="3"/>
        <v>468.144</v>
      </c>
      <c r="L19" s="748">
        <v>0</v>
      </c>
      <c r="M19" s="748">
        <v>0</v>
      </c>
      <c r="N19" s="748">
        <v>0</v>
      </c>
      <c r="O19" s="748">
        <v>0</v>
      </c>
      <c r="P19" s="748">
        <v>0</v>
      </c>
      <c r="Q19" s="748">
        <v>0</v>
      </c>
      <c r="R19" s="748">
        <v>0</v>
      </c>
      <c r="S19" s="653">
        <v>150</v>
      </c>
      <c r="T19" s="748">
        <f t="shared" si="4"/>
        <v>14.04432</v>
      </c>
      <c r="U19" s="749"/>
    </row>
    <row r="20" spans="1:21" s="750" customFormat="1" ht="17.25" customHeight="1">
      <c r="A20" s="653">
        <v>8</v>
      </c>
      <c r="B20" s="507" t="s">
        <v>872</v>
      </c>
      <c r="C20" s="1276">
        <v>42879</v>
      </c>
      <c r="D20" s="1277"/>
      <c r="E20" s="653">
        <v>0</v>
      </c>
      <c r="F20" s="653">
        <v>0</v>
      </c>
      <c r="G20" s="653">
        <f t="shared" si="0"/>
        <v>42879</v>
      </c>
      <c r="H20" s="833">
        <v>240</v>
      </c>
      <c r="I20" s="748">
        <f t="shared" si="1"/>
        <v>1029.096</v>
      </c>
      <c r="J20" s="748">
        <f t="shared" si="2"/>
        <v>514.548</v>
      </c>
      <c r="K20" s="748">
        <f t="shared" si="3"/>
        <v>514.548</v>
      </c>
      <c r="L20" s="748">
        <v>0</v>
      </c>
      <c r="M20" s="748">
        <v>0</v>
      </c>
      <c r="N20" s="748">
        <v>0</v>
      </c>
      <c r="O20" s="748">
        <v>0</v>
      </c>
      <c r="P20" s="748">
        <v>0</v>
      </c>
      <c r="Q20" s="748">
        <v>0</v>
      </c>
      <c r="R20" s="748">
        <v>0</v>
      </c>
      <c r="S20" s="653">
        <v>150</v>
      </c>
      <c r="T20" s="748">
        <f t="shared" si="4"/>
        <v>15.43644</v>
      </c>
      <c r="U20" s="749"/>
    </row>
    <row r="21" spans="1:21" s="750" customFormat="1" ht="17.25" customHeight="1">
      <c r="A21" s="653">
        <v>9</v>
      </c>
      <c r="B21" s="507" t="s">
        <v>873</v>
      </c>
      <c r="C21" s="1276">
        <v>13202</v>
      </c>
      <c r="D21" s="1277"/>
      <c r="E21" s="653">
        <v>0</v>
      </c>
      <c r="F21" s="653">
        <v>0</v>
      </c>
      <c r="G21" s="653">
        <f t="shared" si="0"/>
        <v>13202</v>
      </c>
      <c r="H21" s="833">
        <v>240</v>
      </c>
      <c r="I21" s="748">
        <f t="shared" si="1"/>
        <v>316.848</v>
      </c>
      <c r="J21" s="748">
        <f t="shared" si="2"/>
        <v>158.424</v>
      </c>
      <c r="K21" s="748">
        <f t="shared" si="3"/>
        <v>158.424</v>
      </c>
      <c r="L21" s="748">
        <v>0</v>
      </c>
      <c r="M21" s="748">
        <v>0</v>
      </c>
      <c r="N21" s="748">
        <v>0</v>
      </c>
      <c r="O21" s="748">
        <v>0</v>
      </c>
      <c r="P21" s="748">
        <v>0</v>
      </c>
      <c r="Q21" s="748">
        <v>0</v>
      </c>
      <c r="R21" s="748">
        <v>0</v>
      </c>
      <c r="S21" s="653">
        <v>150</v>
      </c>
      <c r="T21" s="748">
        <f t="shared" si="4"/>
        <v>4.75272</v>
      </c>
      <c r="U21" s="749"/>
    </row>
    <row r="22" spans="1:21" s="750" customFormat="1" ht="17.25" customHeight="1">
      <c r="A22" s="653">
        <v>10</v>
      </c>
      <c r="B22" s="507" t="s">
        <v>874</v>
      </c>
      <c r="C22" s="1276">
        <v>43803</v>
      </c>
      <c r="D22" s="1277"/>
      <c r="E22" s="653">
        <v>0</v>
      </c>
      <c r="F22" s="653">
        <v>0</v>
      </c>
      <c r="G22" s="653">
        <f t="shared" si="0"/>
        <v>43803</v>
      </c>
      <c r="H22" s="833">
        <v>240</v>
      </c>
      <c r="I22" s="748">
        <f t="shared" si="1"/>
        <v>1051.272</v>
      </c>
      <c r="J22" s="748">
        <f t="shared" si="2"/>
        <v>525.636</v>
      </c>
      <c r="K22" s="748">
        <f t="shared" si="3"/>
        <v>525.636</v>
      </c>
      <c r="L22" s="748">
        <v>0</v>
      </c>
      <c r="M22" s="748">
        <v>0</v>
      </c>
      <c r="N22" s="748">
        <v>0</v>
      </c>
      <c r="O22" s="748">
        <v>0</v>
      </c>
      <c r="P22" s="748">
        <v>0</v>
      </c>
      <c r="Q22" s="748">
        <v>0</v>
      </c>
      <c r="R22" s="748">
        <v>0</v>
      </c>
      <c r="S22" s="653">
        <v>150</v>
      </c>
      <c r="T22" s="748">
        <f t="shared" si="4"/>
        <v>15.76908</v>
      </c>
      <c r="U22" s="749"/>
    </row>
    <row r="23" spans="1:21" s="750" customFormat="1" ht="17.25" customHeight="1">
      <c r="A23" s="653">
        <v>11</v>
      </c>
      <c r="B23" s="507" t="s">
        <v>875</v>
      </c>
      <c r="C23" s="1276">
        <v>55164</v>
      </c>
      <c r="D23" s="1277"/>
      <c r="E23" s="653">
        <v>0</v>
      </c>
      <c r="F23" s="653">
        <v>0</v>
      </c>
      <c r="G23" s="653">
        <f t="shared" si="0"/>
        <v>55164</v>
      </c>
      <c r="H23" s="833">
        <v>240</v>
      </c>
      <c r="I23" s="748">
        <f t="shared" si="1"/>
        <v>1323.936</v>
      </c>
      <c r="J23" s="748">
        <f t="shared" si="2"/>
        <v>661.968</v>
      </c>
      <c r="K23" s="748">
        <f t="shared" si="3"/>
        <v>661.968</v>
      </c>
      <c r="L23" s="748">
        <v>0</v>
      </c>
      <c r="M23" s="748">
        <v>0</v>
      </c>
      <c r="N23" s="748">
        <v>0</v>
      </c>
      <c r="O23" s="748">
        <v>0</v>
      </c>
      <c r="P23" s="748">
        <v>0</v>
      </c>
      <c r="Q23" s="748">
        <v>0</v>
      </c>
      <c r="R23" s="748">
        <v>0</v>
      </c>
      <c r="S23" s="653">
        <v>150</v>
      </c>
      <c r="T23" s="748">
        <f t="shared" si="4"/>
        <v>19.859039999999997</v>
      </c>
      <c r="U23" s="749"/>
    </row>
    <row r="24" spans="1:21" s="750" customFormat="1" ht="17.25" customHeight="1">
      <c r="A24" s="653">
        <v>12</v>
      </c>
      <c r="B24" s="507" t="s">
        <v>876</v>
      </c>
      <c r="C24" s="1276">
        <v>24403</v>
      </c>
      <c r="D24" s="1277"/>
      <c r="E24" s="653">
        <v>0</v>
      </c>
      <c r="F24" s="653">
        <v>0</v>
      </c>
      <c r="G24" s="653">
        <f t="shared" si="0"/>
        <v>24403</v>
      </c>
      <c r="H24" s="833">
        <v>240</v>
      </c>
      <c r="I24" s="748">
        <f t="shared" si="1"/>
        <v>585.672</v>
      </c>
      <c r="J24" s="748">
        <f t="shared" si="2"/>
        <v>292.836</v>
      </c>
      <c r="K24" s="748">
        <f t="shared" si="3"/>
        <v>292.836</v>
      </c>
      <c r="L24" s="748">
        <v>0</v>
      </c>
      <c r="M24" s="748">
        <v>0</v>
      </c>
      <c r="N24" s="748">
        <v>0</v>
      </c>
      <c r="O24" s="748">
        <v>0</v>
      </c>
      <c r="P24" s="748">
        <v>0</v>
      </c>
      <c r="Q24" s="748">
        <v>0</v>
      </c>
      <c r="R24" s="748">
        <v>0</v>
      </c>
      <c r="S24" s="653">
        <v>150</v>
      </c>
      <c r="T24" s="748">
        <f t="shared" si="4"/>
        <v>8.78508</v>
      </c>
      <c r="U24" s="749"/>
    </row>
    <row r="25" spans="1:21" s="750" customFormat="1" ht="17.25" customHeight="1">
      <c r="A25" s="653">
        <v>13</v>
      </c>
      <c r="B25" s="507" t="s">
        <v>877</v>
      </c>
      <c r="C25" s="1276">
        <v>80642</v>
      </c>
      <c r="D25" s="1277"/>
      <c r="E25" s="653">
        <v>0</v>
      </c>
      <c r="F25" s="653">
        <v>0</v>
      </c>
      <c r="G25" s="653">
        <f t="shared" si="0"/>
        <v>80642</v>
      </c>
      <c r="H25" s="833">
        <v>240</v>
      </c>
      <c r="I25" s="748">
        <f t="shared" si="1"/>
        <v>1935.408</v>
      </c>
      <c r="J25" s="748">
        <f t="shared" si="2"/>
        <v>967.704</v>
      </c>
      <c r="K25" s="748">
        <f t="shared" si="3"/>
        <v>967.704</v>
      </c>
      <c r="L25" s="748">
        <v>0</v>
      </c>
      <c r="M25" s="748">
        <v>0</v>
      </c>
      <c r="N25" s="748">
        <v>0</v>
      </c>
      <c r="O25" s="748">
        <v>0</v>
      </c>
      <c r="P25" s="748">
        <v>0</v>
      </c>
      <c r="Q25" s="748">
        <v>0</v>
      </c>
      <c r="R25" s="748">
        <v>0</v>
      </c>
      <c r="S25" s="653">
        <v>150</v>
      </c>
      <c r="T25" s="748">
        <f t="shared" si="4"/>
        <v>29.03112</v>
      </c>
      <c r="U25" s="749"/>
    </row>
    <row r="26" spans="1:21" s="750" customFormat="1" ht="17.25" customHeight="1">
      <c r="A26" s="653">
        <v>14</v>
      </c>
      <c r="B26" s="507" t="s">
        <v>878</v>
      </c>
      <c r="C26" s="1276">
        <v>27048</v>
      </c>
      <c r="D26" s="1277"/>
      <c r="E26" s="653">
        <v>0</v>
      </c>
      <c r="F26" s="653">
        <v>0</v>
      </c>
      <c r="G26" s="653">
        <f t="shared" si="0"/>
        <v>27048</v>
      </c>
      <c r="H26" s="833">
        <v>240</v>
      </c>
      <c r="I26" s="748">
        <f t="shared" si="1"/>
        <v>649.152</v>
      </c>
      <c r="J26" s="748">
        <f t="shared" si="2"/>
        <v>324.576</v>
      </c>
      <c r="K26" s="748">
        <f t="shared" si="3"/>
        <v>324.576</v>
      </c>
      <c r="L26" s="748">
        <v>0</v>
      </c>
      <c r="M26" s="748">
        <v>0</v>
      </c>
      <c r="N26" s="748">
        <v>0</v>
      </c>
      <c r="O26" s="748">
        <v>0</v>
      </c>
      <c r="P26" s="748">
        <v>0</v>
      </c>
      <c r="Q26" s="748">
        <v>0</v>
      </c>
      <c r="R26" s="748">
        <v>0</v>
      </c>
      <c r="S26" s="653">
        <v>150</v>
      </c>
      <c r="T26" s="748">
        <f t="shared" si="4"/>
        <v>9.737280000000002</v>
      </c>
      <c r="U26" s="749"/>
    </row>
    <row r="27" spans="1:21" s="750" customFormat="1" ht="17.25" customHeight="1">
      <c r="A27" s="653">
        <v>15</v>
      </c>
      <c r="B27" s="507" t="s">
        <v>879</v>
      </c>
      <c r="C27" s="1276">
        <v>31719</v>
      </c>
      <c r="D27" s="1277"/>
      <c r="E27" s="653">
        <v>0</v>
      </c>
      <c r="F27" s="653">
        <v>0</v>
      </c>
      <c r="G27" s="653">
        <f t="shared" si="0"/>
        <v>31719</v>
      </c>
      <c r="H27" s="833">
        <v>240</v>
      </c>
      <c r="I27" s="748">
        <f t="shared" si="1"/>
        <v>761.256</v>
      </c>
      <c r="J27" s="748">
        <f t="shared" si="2"/>
        <v>380.628</v>
      </c>
      <c r="K27" s="748">
        <f t="shared" si="3"/>
        <v>380.628</v>
      </c>
      <c r="L27" s="748">
        <v>0</v>
      </c>
      <c r="M27" s="748">
        <v>0</v>
      </c>
      <c r="N27" s="748">
        <v>0</v>
      </c>
      <c r="O27" s="748">
        <v>0</v>
      </c>
      <c r="P27" s="748">
        <v>0</v>
      </c>
      <c r="Q27" s="748">
        <v>0</v>
      </c>
      <c r="R27" s="748">
        <v>0</v>
      </c>
      <c r="S27" s="653">
        <v>150</v>
      </c>
      <c r="T27" s="748">
        <f t="shared" si="4"/>
        <v>11.41884</v>
      </c>
      <c r="U27" s="749"/>
    </row>
    <row r="28" spans="1:21" s="750" customFormat="1" ht="17.25" customHeight="1">
      <c r="A28" s="653">
        <v>16</v>
      </c>
      <c r="B28" s="507" t="s">
        <v>885</v>
      </c>
      <c r="C28" s="1276">
        <v>30185</v>
      </c>
      <c r="D28" s="1277"/>
      <c r="E28" s="653">
        <v>0</v>
      </c>
      <c r="F28" s="653">
        <v>0</v>
      </c>
      <c r="G28" s="653">
        <f t="shared" si="0"/>
        <v>30185</v>
      </c>
      <c r="H28" s="833">
        <v>240</v>
      </c>
      <c r="I28" s="748">
        <f t="shared" si="1"/>
        <v>724.44</v>
      </c>
      <c r="J28" s="748">
        <f t="shared" si="2"/>
        <v>362.22</v>
      </c>
      <c r="K28" s="748">
        <f t="shared" si="3"/>
        <v>362.22</v>
      </c>
      <c r="L28" s="748">
        <v>0</v>
      </c>
      <c r="M28" s="748">
        <v>0</v>
      </c>
      <c r="N28" s="748">
        <v>0</v>
      </c>
      <c r="O28" s="748">
        <v>0</v>
      </c>
      <c r="P28" s="748">
        <v>0</v>
      </c>
      <c r="Q28" s="748">
        <v>0</v>
      </c>
      <c r="R28" s="748">
        <v>0</v>
      </c>
      <c r="S28" s="653">
        <v>150</v>
      </c>
      <c r="T28" s="748">
        <f t="shared" si="4"/>
        <v>10.8666</v>
      </c>
      <c r="U28" s="749"/>
    </row>
    <row r="29" spans="1:21" s="750" customFormat="1" ht="17.25" customHeight="1">
      <c r="A29" s="653">
        <v>17</v>
      </c>
      <c r="B29" s="507" t="s">
        <v>880</v>
      </c>
      <c r="C29" s="1276">
        <v>19425</v>
      </c>
      <c r="D29" s="1277"/>
      <c r="E29" s="653">
        <v>0</v>
      </c>
      <c r="F29" s="653">
        <v>0</v>
      </c>
      <c r="G29" s="653">
        <f t="shared" si="0"/>
        <v>19425</v>
      </c>
      <c r="H29" s="833">
        <v>240</v>
      </c>
      <c r="I29" s="748">
        <f t="shared" si="1"/>
        <v>466.2</v>
      </c>
      <c r="J29" s="748">
        <f t="shared" si="2"/>
        <v>233.1</v>
      </c>
      <c r="K29" s="748">
        <f t="shared" si="3"/>
        <v>233.1</v>
      </c>
      <c r="L29" s="748">
        <v>0</v>
      </c>
      <c r="M29" s="748">
        <v>0</v>
      </c>
      <c r="N29" s="748">
        <v>0</v>
      </c>
      <c r="O29" s="748">
        <v>0</v>
      </c>
      <c r="P29" s="748">
        <v>0</v>
      </c>
      <c r="Q29" s="748">
        <v>0</v>
      </c>
      <c r="R29" s="748">
        <v>0</v>
      </c>
      <c r="S29" s="653">
        <v>150</v>
      </c>
      <c r="T29" s="748">
        <f t="shared" si="4"/>
        <v>6.993</v>
      </c>
      <c r="U29" s="749"/>
    </row>
    <row r="30" spans="1:21" s="750" customFormat="1" ht="17.25" customHeight="1">
      <c r="A30" s="653">
        <v>18</v>
      </c>
      <c r="B30" s="507" t="s">
        <v>881</v>
      </c>
      <c r="C30" s="1276">
        <v>53822</v>
      </c>
      <c r="D30" s="1277"/>
      <c r="E30" s="653">
        <v>0</v>
      </c>
      <c r="F30" s="653">
        <v>0</v>
      </c>
      <c r="G30" s="653">
        <f t="shared" si="0"/>
        <v>53822</v>
      </c>
      <c r="H30" s="833">
        <v>240</v>
      </c>
      <c r="I30" s="748">
        <f t="shared" si="1"/>
        <v>1291.728</v>
      </c>
      <c r="J30" s="748">
        <f t="shared" si="2"/>
        <v>645.864</v>
      </c>
      <c r="K30" s="748">
        <f t="shared" si="3"/>
        <v>645.864</v>
      </c>
      <c r="L30" s="748">
        <v>0</v>
      </c>
      <c r="M30" s="748">
        <v>0</v>
      </c>
      <c r="N30" s="748">
        <v>0</v>
      </c>
      <c r="O30" s="748">
        <v>0</v>
      </c>
      <c r="P30" s="748">
        <v>0</v>
      </c>
      <c r="Q30" s="748">
        <v>0</v>
      </c>
      <c r="R30" s="748">
        <v>0</v>
      </c>
      <c r="S30" s="653">
        <v>150</v>
      </c>
      <c r="T30" s="748">
        <f t="shared" si="4"/>
        <v>19.37592</v>
      </c>
      <c r="U30" s="749"/>
    </row>
    <row r="31" spans="1:21" s="750" customFormat="1" ht="17.25" customHeight="1">
      <c r="A31" s="653">
        <v>19</v>
      </c>
      <c r="B31" s="507" t="s">
        <v>886</v>
      </c>
      <c r="C31" s="1276">
        <v>21193</v>
      </c>
      <c r="D31" s="1277"/>
      <c r="E31" s="653">
        <v>0</v>
      </c>
      <c r="F31" s="653">
        <v>0</v>
      </c>
      <c r="G31" s="653">
        <f t="shared" si="0"/>
        <v>21193</v>
      </c>
      <c r="H31" s="833">
        <v>240</v>
      </c>
      <c r="I31" s="748">
        <f t="shared" si="1"/>
        <v>508.632</v>
      </c>
      <c r="J31" s="748">
        <f t="shared" si="2"/>
        <v>254.316</v>
      </c>
      <c r="K31" s="748">
        <f t="shared" si="3"/>
        <v>254.316</v>
      </c>
      <c r="L31" s="748">
        <v>0</v>
      </c>
      <c r="M31" s="748">
        <v>0</v>
      </c>
      <c r="N31" s="748">
        <v>0</v>
      </c>
      <c r="O31" s="748">
        <v>0</v>
      </c>
      <c r="P31" s="748">
        <v>0</v>
      </c>
      <c r="Q31" s="748">
        <v>0</v>
      </c>
      <c r="R31" s="748">
        <v>0</v>
      </c>
      <c r="S31" s="653">
        <v>150</v>
      </c>
      <c r="T31" s="748">
        <f t="shared" si="4"/>
        <v>7.62948</v>
      </c>
      <c r="U31" s="749"/>
    </row>
    <row r="32" spans="1:21" s="750" customFormat="1" ht="17.25" customHeight="1">
      <c r="A32" s="653">
        <v>20</v>
      </c>
      <c r="B32" s="507" t="s">
        <v>882</v>
      </c>
      <c r="C32" s="1276">
        <v>46750</v>
      </c>
      <c r="D32" s="1277"/>
      <c r="E32" s="653">
        <v>0</v>
      </c>
      <c r="F32" s="653">
        <v>0</v>
      </c>
      <c r="G32" s="653">
        <f t="shared" si="0"/>
        <v>46750</v>
      </c>
      <c r="H32" s="833">
        <v>240</v>
      </c>
      <c r="I32" s="748">
        <f t="shared" si="1"/>
        <v>1122</v>
      </c>
      <c r="J32" s="748">
        <f t="shared" si="2"/>
        <v>561</v>
      </c>
      <c r="K32" s="748">
        <f t="shared" si="3"/>
        <v>561</v>
      </c>
      <c r="L32" s="748">
        <v>0</v>
      </c>
      <c r="M32" s="748">
        <v>0</v>
      </c>
      <c r="N32" s="748">
        <v>0</v>
      </c>
      <c r="O32" s="748">
        <v>0</v>
      </c>
      <c r="P32" s="748">
        <v>0</v>
      </c>
      <c r="Q32" s="748">
        <v>0</v>
      </c>
      <c r="R32" s="748">
        <v>0</v>
      </c>
      <c r="S32" s="653">
        <v>150</v>
      </c>
      <c r="T32" s="748">
        <f t="shared" si="4"/>
        <v>16.83</v>
      </c>
      <c r="U32" s="749"/>
    </row>
    <row r="33" spans="1:21" s="750" customFormat="1" ht="17.25" customHeight="1">
      <c r="A33" s="653">
        <v>21</v>
      </c>
      <c r="B33" s="507" t="s">
        <v>887</v>
      </c>
      <c r="C33" s="1276">
        <v>29275</v>
      </c>
      <c r="D33" s="1277"/>
      <c r="E33" s="653">
        <v>0</v>
      </c>
      <c r="F33" s="653">
        <v>0</v>
      </c>
      <c r="G33" s="653">
        <f t="shared" si="0"/>
        <v>29275</v>
      </c>
      <c r="H33" s="833">
        <v>240</v>
      </c>
      <c r="I33" s="748">
        <f t="shared" si="1"/>
        <v>702.6</v>
      </c>
      <c r="J33" s="748">
        <f t="shared" si="2"/>
        <v>351.3</v>
      </c>
      <c r="K33" s="748">
        <f t="shared" si="3"/>
        <v>351.3</v>
      </c>
      <c r="L33" s="748">
        <v>0</v>
      </c>
      <c r="M33" s="748">
        <v>0</v>
      </c>
      <c r="N33" s="748">
        <v>0</v>
      </c>
      <c r="O33" s="748">
        <v>0</v>
      </c>
      <c r="P33" s="748">
        <v>0</v>
      </c>
      <c r="Q33" s="748">
        <v>0</v>
      </c>
      <c r="R33" s="748">
        <v>0</v>
      </c>
      <c r="S33" s="653">
        <v>150</v>
      </c>
      <c r="T33" s="748">
        <f t="shared" si="4"/>
        <v>10.539</v>
      </c>
      <c r="U33" s="749"/>
    </row>
    <row r="34" spans="1:21" s="750" customFormat="1" ht="17.25" customHeight="1">
      <c r="A34" s="653">
        <v>22</v>
      </c>
      <c r="B34" s="507" t="s">
        <v>883</v>
      </c>
      <c r="C34" s="1276">
        <v>40276</v>
      </c>
      <c r="D34" s="1277"/>
      <c r="E34" s="653">
        <v>0</v>
      </c>
      <c r="F34" s="653">
        <v>0</v>
      </c>
      <c r="G34" s="653">
        <f t="shared" si="0"/>
        <v>40276</v>
      </c>
      <c r="H34" s="833">
        <v>240</v>
      </c>
      <c r="I34" s="748">
        <f t="shared" si="1"/>
        <v>966.624</v>
      </c>
      <c r="J34" s="748">
        <f t="shared" si="2"/>
        <v>483.312</v>
      </c>
      <c r="K34" s="748">
        <f t="shared" si="3"/>
        <v>483.312</v>
      </c>
      <c r="L34" s="748">
        <v>0</v>
      </c>
      <c r="M34" s="748">
        <v>0</v>
      </c>
      <c r="N34" s="748">
        <v>0</v>
      </c>
      <c r="O34" s="748">
        <v>0</v>
      </c>
      <c r="P34" s="748">
        <v>0</v>
      </c>
      <c r="Q34" s="748">
        <v>0</v>
      </c>
      <c r="R34" s="748">
        <v>0</v>
      </c>
      <c r="S34" s="653">
        <v>150</v>
      </c>
      <c r="T34" s="748">
        <f t="shared" si="4"/>
        <v>14.49936</v>
      </c>
      <c r="U34" s="749"/>
    </row>
    <row r="35" spans="1:21" s="750" customFormat="1" ht="17.25" customHeight="1">
      <c r="A35" s="673"/>
      <c r="B35" s="751" t="s">
        <v>15</v>
      </c>
      <c r="C35" s="1276">
        <f>SUM(C13:D34)</f>
        <v>817896</v>
      </c>
      <c r="D35" s="1277"/>
      <c r="E35" s="653">
        <f>SUM(E13:E34)</f>
        <v>0</v>
      </c>
      <c r="F35" s="653">
        <f aca="true" t="shared" si="5" ref="F35:R35">SUM(F13:F34)</f>
        <v>0</v>
      </c>
      <c r="G35" s="653">
        <f t="shared" si="5"/>
        <v>817896</v>
      </c>
      <c r="H35" s="653">
        <f t="shared" si="5"/>
        <v>5280</v>
      </c>
      <c r="I35" s="748">
        <f t="shared" si="5"/>
        <v>19629.504</v>
      </c>
      <c r="J35" s="748">
        <f t="shared" si="5"/>
        <v>9814.752</v>
      </c>
      <c r="K35" s="748">
        <f t="shared" si="5"/>
        <v>9814.752</v>
      </c>
      <c r="L35" s="748">
        <f t="shared" si="5"/>
        <v>0</v>
      </c>
      <c r="M35" s="748">
        <f t="shared" si="5"/>
        <v>0</v>
      </c>
      <c r="N35" s="748">
        <f t="shared" si="5"/>
        <v>0</v>
      </c>
      <c r="O35" s="748">
        <f t="shared" si="5"/>
        <v>0</v>
      </c>
      <c r="P35" s="748">
        <f t="shared" si="5"/>
        <v>0</v>
      </c>
      <c r="Q35" s="748">
        <f t="shared" si="5"/>
        <v>0</v>
      </c>
      <c r="R35" s="748">
        <f t="shared" si="5"/>
        <v>0</v>
      </c>
      <c r="S35" s="653"/>
      <c r="T35" s="748">
        <f>SUM(T13:T34)</f>
        <v>294.44255999999996</v>
      </c>
      <c r="U35" s="749"/>
    </row>
    <row r="36" spans="1:20" ht="12.75">
      <c r="A36" s="172"/>
      <c r="B36" s="172"/>
      <c r="C36" s="373"/>
      <c r="D36" s="373"/>
      <c r="E36" s="373"/>
      <c r="F36" s="373"/>
      <c r="G36" s="373"/>
      <c r="H36" s="373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</row>
    <row r="37" spans="1:20" ht="12.75">
      <c r="A37" s="173" t="s">
        <v>7</v>
      </c>
      <c r="B37" s="174"/>
      <c r="C37" s="372"/>
      <c r="D37" s="373"/>
      <c r="E37" s="373"/>
      <c r="F37" s="373"/>
      <c r="G37" s="373"/>
      <c r="H37" s="373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</row>
    <row r="38" spans="1:20" ht="12.75">
      <c r="A38" s="175" t="s">
        <v>8</v>
      </c>
      <c r="B38" s="175"/>
      <c r="C38" s="311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</row>
    <row r="39" spans="1:20" ht="12.75">
      <c r="A39" s="175" t="s">
        <v>9</v>
      </c>
      <c r="B39" s="175"/>
      <c r="C39" s="311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</row>
    <row r="40" spans="1:20" ht="12.75">
      <c r="A40" s="175"/>
      <c r="B40" s="175"/>
      <c r="C40" s="311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</row>
    <row r="41" spans="1:20" ht="12.75">
      <c r="A41" s="175"/>
      <c r="B41" s="175"/>
      <c r="C41" s="311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</row>
    <row r="42" spans="1:21" s="757" customFormat="1" ht="16.5" customHeight="1">
      <c r="A42" s="755" t="s">
        <v>11</v>
      </c>
      <c r="B42" s="756"/>
      <c r="C42" s="654"/>
      <c r="D42" s="654"/>
      <c r="E42" s="654"/>
      <c r="F42" s="654"/>
      <c r="G42" s="654"/>
      <c r="H42" s="433"/>
      <c r="I42" s="654"/>
      <c r="J42" s="433"/>
      <c r="K42" s="433"/>
      <c r="L42" s="433"/>
      <c r="M42" s="433"/>
      <c r="N42" s="433"/>
      <c r="O42" s="433"/>
      <c r="P42" s="433"/>
      <c r="Q42" s="433"/>
      <c r="R42" s="1269" t="s">
        <v>862</v>
      </c>
      <c r="S42" s="1269"/>
      <c r="T42" s="1269"/>
      <c r="U42" s="756"/>
    </row>
    <row r="43" spans="1:21" s="757" customFormat="1" ht="17.25" customHeight="1">
      <c r="A43" s="756"/>
      <c r="B43" s="756"/>
      <c r="C43" s="654"/>
      <c r="D43" s="654"/>
      <c r="E43" s="654"/>
      <c r="F43" s="654"/>
      <c r="G43" s="654"/>
      <c r="H43" s="654"/>
      <c r="I43" s="433"/>
      <c r="J43" s="433"/>
      <c r="K43" s="433"/>
      <c r="L43" s="433"/>
      <c r="M43" s="433"/>
      <c r="N43" s="433"/>
      <c r="O43" s="433"/>
      <c r="P43" s="433"/>
      <c r="Q43" s="433"/>
      <c r="R43" s="1269" t="s">
        <v>864</v>
      </c>
      <c r="S43" s="1269"/>
      <c r="T43" s="1269"/>
      <c r="U43" s="756"/>
    </row>
    <row r="44" spans="1:21" s="757" customFormat="1" ht="12.75" customHeight="1">
      <c r="A44" s="756"/>
      <c r="B44" s="756"/>
      <c r="C44" s="654"/>
      <c r="D44" s="654"/>
      <c r="E44" s="654"/>
      <c r="F44" s="654"/>
      <c r="G44" s="654"/>
      <c r="H44" s="654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756"/>
    </row>
    <row r="45" spans="1:20" ht="12.75">
      <c r="A45" s="175"/>
      <c r="B45" s="175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</row>
    <row r="47" spans="1:20" ht="12.75">
      <c r="A47" s="1278"/>
      <c r="B47" s="1278"/>
      <c r="C47" s="1278"/>
      <c r="D47" s="1278"/>
      <c r="E47" s="1278"/>
      <c r="F47" s="1278"/>
      <c r="G47" s="1278"/>
      <c r="H47" s="1278"/>
      <c r="I47" s="1278"/>
      <c r="J47" s="1278"/>
      <c r="K47" s="1278"/>
      <c r="L47" s="1278"/>
      <c r="M47" s="1278"/>
      <c r="N47" s="1278"/>
      <c r="O47" s="1278"/>
      <c r="P47" s="1278"/>
      <c r="Q47" s="1278"/>
      <c r="R47" s="1278"/>
      <c r="S47" s="1278"/>
      <c r="T47" s="1278"/>
    </row>
  </sheetData>
  <sheetProtection/>
  <mergeCells count="40">
    <mergeCell ref="C34:D34"/>
    <mergeCell ref="C35:D35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A47:T47"/>
    <mergeCell ref="L9:T9"/>
    <mergeCell ref="A10:A11"/>
    <mergeCell ref="B10:B11"/>
    <mergeCell ref="C10:G10"/>
    <mergeCell ref="H10:H11"/>
    <mergeCell ref="I10:L10"/>
    <mergeCell ref="R43:T43"/>
    <mergeCell ref="M10:R10"/>
    <mergeCell ref="S10:T10"/>
    <mergeCell ref="R42:T42"/>
    <mergeCell ref="A6:T7"/>
    <mergeCell ref="A4:T4"/>
    <mergeCell ref="A5:T5"/>
    <mergeCell ref="G3:I3"/>
    <mergeCell ref="A8:T8"/>
    <mergeCell ref="Q3:T3"/>
    <mergeCell ref="C13:D13"/>
    <mergeCell ref="C14:D14"/>
    <mergeCell ref="C15:D15"/>
  </mergeCells>
  <printOptions horizontalCentered="1"/>
  <pageMargins left="0.41" right="0.41" top="0.58" bottom="0" header="0.31496062992125984" footer="0.31496062992125984"/>
  <pageSetup fitToHeight="1" fitToWidth="1" horizontalDpi="600" verticalDpi="600" orientation="landscape" paperSize="9" scale="6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45"/>
  <sheetViews>
    <sheetView view="pageBreakPreview" zoomScale="85" zoomScaleNormal="70" zoomScaleSheetLayoutView="85" zoomScalePageLayoutView="0" workbookViewId="0" topLeftCell="A9">
      <selection activeCell="J35" sqref="J35"/>
    </sheetView>
  </sheetViews>
  <sheetFormatPr defaultColWidth="9.140625" defaultRowHeight="12.75"/>
  <cols>
    <col min="1" max="1" width="5.57421875" style="169" customWidth="1"/>
    <col min="2" max="2" width="21.28125" style="169" bestFit="1" customWidth="1"/>
    <col min="3" max="3" width="12.28125" style="169" customWidth="1"/>
    <col min="4" max="4" width="11.7109375" style="169" customWidth="1"/>
    <col min="5" max="5" width="14.421875" style="169" customWidth="1"/>
    <col min="6" max="6" width="13.57421875" style="169" customWidth="1"/>
    <col min="7" max="7" width="10.8515625" style="169" customWidth="1"/>
    <col min="8" max="8" width="12.8515625" style="169" customWidth="1"/>
    <col min="9" max="11" width="13.00390625" style="161" bestFit="1" customWidth="1"/>
    <col min="12" max="13" width="8.140625" style="161" customWidth="1"/>
    <col min="14" max="18" width="10.421875" style="161" customWidth="1"/>
    <col min="19" max="19" width="13.57421875" style="161" customWidth="1"/>
    <col min="20" max="20" width="17.8515625" style="161" customWidth="1"/>
    <col min="21" max="16384" width="9.140625" style="161" customWidth="1"/>
  </cols>
  <sheetData>
    <row r="1" spans="7:20" ht="24" customHeight="1">
      <c r="G1" s="1273"/>
      <c r="H1" s="1273"/>
      <c r="I1" s="1273"/>
      <c r="J1" s="169"/>
      <c r="K1" s="169"/>
      <c r="L1" s="169"/>
      <c r="M1" s="169"/>
      <c r="N1" s="169"/>
      <c r="O1" s="169"/>
      <c r="P1" s="169"/>
      <c r="Q1" s="169"/>
      <c r="R1" s="169"/>
      <c r="S1" s="1291" t="s">
        <v>520</v>
      </c>
      <c r="T1" s="1291"/>
    </row>
    <row r="2" spans="1:20" ht="18">
      <c r="A2" s="1269" t="s">
        <v>0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  <c r="Q2" s="1269"/>
      <c r="R2" s="1269"/>
      <c r="S2" s="1269"/>
      <c r="T2" s="1269"/>
    </row>
    <row r="3" spans="1:20" ht="26.25">
      <c r="A3" s="1272" t="s">
        <v>684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1272"/>
      <c r="O3" s="1272"/>
      <c r="P3" s="1272"/>
      <c r="Q3" s="1272"/>
      <c r="R3" s="1272"/>
      <c r="S3" s="1272"/>
      <c r="T3" s="1272"/>
    </row>
    <row r="4" spans="1:20" ht="12.75" customHeight="1">
      <c r="A4" s="1286" t="s">
        <v>693</v>
      </c>
      <c r="B4" s="1286"/>
      <c r="C4" s="1286"/>
      <c r="D4" s="1286"/>
      <c r="E4" s="1286"/>
      <c r="F4" s="1286"/>
      <c r="G4" s="1286"/>
      <c r="H4" s="1286"/>
      <c r="I4" s="1286"/>
      <c r="J4" s="1286"/>
      <c r="K4" s="1286"/>
      <c r="L4" s="1286"/>
      <c r="M4" s="1286"/>
      <c r="N4" s="1286"/>
      <c r="O4" s="1286"/>
      <c r="P4" s="1286"/>
      <c r="Q4" s="1286"/>
      <c r="R4" s="1286"/>
      <c r="S4" s="1286"/>
      <c r="T4" s="1286"/>
    </row>
    <row r="5" spans="1:20" s="162" customFormat="1" ht="7.5" customHeight="1">
      <c r="A5" s="1286"/>
      <c r="B5" s="1286"/>
      <c r="C5" s="1286"/>
      <c r="D5" s="1286"/>
      <c r="E5" s="1286"/>
      <c r="F5" s="1286"/>
      <c r="G5" s="1286"/>
      <c r="H5" s="1286"/>
      <c r="I5" s="1286"/>
      <c r="J5" s="1286"/>
      <c r="K5" s="1286"/>
      <c r="L5" s="1286"/>
      <c r="M5" s="1286"/>
      <c r="N5" s="1286"/>
      <c r="O5" s="1286"/>
      <c r="P5" s="1286"/>
      <c r="Q5" s="1286"/>
      <c r="R5" s="1286"/>
      <c r="S5" s="1286"/>
      <c r="T5" s="1286"/>
    </row>
    <row r="6" spans="1:20" ht="12.75">
      <c r="A6" s="1274"/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</row>
    <row r="7" spans="1:20" ht="18">
      <c r="A7" s="761" t="s">
        <v>861</v>
      </c>
      <c r="B7" s="224"/>
      <c r="C7" s="207"/>
      <c r="H7" s="189"/>
      <c r="I7" s="169"/>
      <c r="J7" s="169"/>
      <c r="K7" s="169"/>
      <c r="L7" s="1287"/>
      <c r="M7" s="1287"/>
      <c r="N7" s="1287"/>
      <c r="O7" s="1287"/>
      <c r="P7" s="1287"/>
      <c r="Q7" s="1287"/>
      <c r="R7" s="1287"/>
      <c r="S7" s="1287"/>
      <c r="T7" s="1287"/>
    </row>
    <row r="8" spans="1:20" s="750" customFormat="1" ht="52.5" customHeight="1">
      <c r="A8" s="1157" t="s">
        <v>2</v>
      </c>
      <c r="B8" s="1157" t="s">
        <v>3</v>
      </c>
      <c r="C8" s="1280" t="s">
        <v>472</v>
      </c>
      <c r="D8" s="1281"/>
      <c r="E8" s="1281"/>
      <c r="F8" s="1281"/>
      <c r="G8" s="1282"/>
      <c r="H8" s="1283" t="s">
        <v>80</v>
      </c>
      <c r="I8" s="1280" t="s">
        <v>81</v>
      </c>
      <c r="J8" s="1281"/>
      <c r="K8" s="1281"/>
      <c r="L8" s="1282"/>
      <c r="M8" s="1157" t="s">
        <v>637</v>
      </c>
      <c r="N8" s="1157"/>
      <c r="O8" s="1157"/>
      <c r="P8" s="1157"/>
      <c r="Q8" s="1157"/>
      <c r="R8" s="1157"/>
      <c r="S8" s="1285" t="s">
        <v>829</v>
      </c>
      <c r="T8" s="1285"/>
    </row>
    <row r="9" spans="1:20" s="750" customFormat="1" ht="68.25" customHeight="1">
      <c r="A9" s="1157"/>
      <c r="B9" s="1157"/>
      <c r="C9" s="752" t="s">
        <v>5</v>
      </c>
      <c r="D9" s="752" t="s">
        <v>6</v>
      </c>
      <c r="E9" s="752" t="s">
        <v>340</v>
      </c>
      <c r="F9" s="753" t="s">
        <v>95</v>
      </c>
      <c r="G9" s="753" t="s">
        <v>220</v>
      </c>
      <c r="H9" s="1284"/>
      <c r="I9" s="752" t="s">
        <v>85</v>
      </c>
      <c r="J9" s="752" t="s">
        <v>17</v>
      </c>
      <c r="K9" s="752" t="s">
        <v>38</v>
      </c>
      <c r="L9" s="752" t="s">
        <v>671</v>
      </c>
      <c r="M9" s="752" t="s">
        <v>15</v>
      </c>
      <c r="N9" s="752" t="s">
        <v>638</v>
      </c>
      <c r="O9" s="752" t="s">
        <v>639</v>
      </c>
      <c r="P9" s="752" t="s">
        <v>640</v>
      </c>
      <c r="Q9" s="752" t="s">
        <v>641</v>
      </c>
      <c r="R9" s="752" t="s">
        <v>642</v>
      </c>
      <c r="S9" s="752" t="s">
        <v>842</v>
      </c>
      <c r="T9" s="752" t="s">
        <v>840</v>
      </c>
    </row>
    <row r="10" spans="1:20" s="209" customFormat="1" ht="12.75">
      <c r="A10" s="208">
        <v>1</v>
      </c>
      <c r="B10" s="208">
        <v>2</v>
      </c>
      <c r="C10" s="208">
        <v>3</v>
      </c>
      <c r="D10" s="208">
        <v>4</v>
      </c>
      <c r="E10" s="208">
        <v>5</v>
      </c>
      <c r="F10" s="208">
        <v>6</v>
      </c>
      <c r="G10" s="208">
        <v>7</v>
      </c>
      <c r="H10" s="208">
        <v>8</v>
      </c>
      <c r="I10" s="208">
        <v>9</v>
      </c>
      <c r="J10" s="208">
        <v>10</v>
      </c>
      <c r="K10" s="208">
        <v>11</v>
      </c>
      <c r="L10" s="208">
        <v>12</v>
      </c>
      <c r="M10" s="208">
        <v>13</v>
      </c>
      <c r="N10" s="208">
        <v>14</v>
      </c>
      <c r="O10" s="208">
        <v>15</v>
      </c>
      <c r="P10" s="208">
        <v>16</v>
      </c>
      <c r="Q10" s="208">
        <v>17</v>
      </c>
      <c r="R10" s="208">
        <v>18</v>
      </c>
      <c r="S10" s="208">
        <v>19</v>
      </c>
      <c r="T10" s="208">
        <v>20</v>
      </c>
    </row>
    <row r="11" spans="1:20" s="757" customFormat="1" ht="22.5" customHeight="1">
      <c r="A11" s="715">
        <v>1</v>
      </c>
      <c r="B11" s="462" t="s">
        <v>866</v>
      </c>
      <c r="C11" s="1288">
        <v>53184</v>
      </c>
      <c r="D11" s="1289"/>
      <c r="E11" s="715">
        <v>0</v>
      </c>
      <c r="F11" s="715">
        <v>0</v>
      </c>
      <c r="G11" s="715">
        <f>SUM(C11:F11)</f>
        <v>53184</v>
      </c>
      <c r="H11" s="758">
        <v>240</v>
      </c>
      <c r="I11" s="759">
        <f>(G11*240*150)/1000000</f>
        <v>1914.624</v>
      </c>
      <c r="J11" s="759">
        <f>I11/2</f>
        <v>957.312</v>
      </c>
      <c r="K11" s="759">
        <f>J11</f>
        <v>957.312</v>
      </c>
      <c r="L11" s="759">
        <v>0</v>
      </c>
      <c r="M11" s="759">
        <v>0</v>
      </c>
      <c r="N11" s="759">
        <v>0</v>
      </c>
      <c r="O11" s="759">
        <v>0</v>
      </c>
      <c r="P11" s="759">
        <v>0</v>
      </c>
      <c r="Q11" s="759">
        <v>0</v>
      </c>
      <c r="R11" s="759">
        <v>0</v>
      </c>
      <c r="S11" s="715">
        <v>150</v>
      </c>
      <c r="T11" s="759">
        <f>(I11*1500)/100000</f>
        <v>28.71936</v>
      </c>
    </row>
    <row r="12" spans="1:20" s="757" customFormat="1" ht="22.5" customHeight="1">
      <c r="A12" s="715">
        <v>2</v>
      </c>
      <c r="B12" s="462" t="s">
        <v>884</v>
      </c>
      <c r="C12" s="1288">
        <v>11820</v>
      </c>
      <c r="D12" s="1289"/>
      <c r="E12" s="715">
        <v>0</v>
      </c>
      <c r="F12" s="715">
        <v>0</v>
      </c>
      <c r="G12" s="715">
        <f aca="true" t="shared" si="0" ref="G12:G32">SUM(C12:F12)</f>
        <v>11820</v>
      </c>
      <c r="H12" s="834">
        <v>240</v>
      </c>
      <c r="I12" s="759">
        <f aca="true" t="shared" si="1" ref="I12:I32">(G12*240*150)/1000000</f>
        <v>425.52</v>
      </c>
      <c r="J12" s="759">
        <f aca="true" t="shared" si="2" ref="J12:J32">I12/2</f>
        <v>212.76</v>
      </c>
      <c r="K12" s="759">
        <f aca="true" t="shared" si="3" ref="K12:K32">J12</f>
        <v>212.76</v>
      </c>
      <c r="L12" s="759">
        <v>0</v>
      </c>
      <c r="M12" s="759">
        <v>0</v>
      </c>
      <c r="N12" s="759">
        <v>0</v>
      </c>
      <c r="O12" s="759">
        <v>0</v>
      </c>
      <c r="P12" s="759">
        <v>0</v>
      </c>
      <c r="Q12" s="759">
        <v>0</v>
      </c>
      <c r="R12" s="759">
        <v>0</v>
      </c>
      <c r="S12" s="715">
        <v>150</v>
      </c>
      <c r="T12" s="759">
        <f aca="true" t="shared" si="4" ref="T12:T32">(I12*1500)/100000</f>
        <v>6.3828</v>
      </c>
    </row>
    <row r="13" spans="1:20" s="757" customFormat="1" ht="22.5" customHeight="1">
      <c r="A13" s="715">
        <v>3</v>
      </c>
      <c r="B13" s="462" t="s">
        <v>867</v>
      </c>
      <c r="C13" s="1288">
        <v>27295</v>
      </c>
      <c r="D13" s="1289"/>
      <c r="E13" s="715">
        <v>0</v>
      </c>
      <c r="F13" s="715">
        <v>0</v>
      </c>
      <c r="G13" s="715">
        <f t="shared" si="0"/>
        <v>27295</v>
      </c>
      <c r="H13" s="834">
        <v>240</v>
      </c>
      <c r="I13" s="759">
        <f t="shared" si="1"/>
        <v>982.62</v>
      </c>
      <c r="J13" s="759">
        <f t="shared" si="2"/>
        <v>491.31</v>
      </c>
      <c r="K13" s="759">
        <f t="shared" si="3"/>
        <v>491.31</v>
      </c>
      <c r="L13" s="759">
        <v>0</v>
      </c>
      <c r="M13" s="759">
        <v>0</v>
      </c>
      <c r="N13" s="759">
        <v>0</v>
      </c>
      <c r="O13" s="759">
        <v>0</v>
      </c>
      <c r="P13" s="759">
        <v>0</v>
      </c>
      <c r="Q13" s="759">
        <v>0</v>
      </c>
      <c r="R13" s="759">
        <v>0</v>
      </c>
      <c r="S13" s="715">
        <v>150</v>
      </c>
      <c r="T13" s="759">
        <f t="shared" si="4"/>
        <v>14.7393</v>
      </c>
    </row>
    <row r="14" spans="1:20" s="757" customFormat="1" ht="22.5" customHeight="1">
      <c r="A14" s="715">
        <v>4</v>
      </c>
      <c r="B14" s="462" t="s">
        <v>868</v>
      </c>
      <c r="C14" s="1288">
        <v>14184</v>
      </c>
      <c r="D14" s="1289"/>
      <c r="E14" s="715">
        <v>0</v>
      </c>
      <c r="F14" s="715">
        <v>0</v>
      </c>
      <c r="G14" s="715">
        <f t="shared" si="0"/>
        <v>14184</v>
      </c>
      <c r="H14" s="834">
        <v>240</v>
      </c>
      <c r="I14" s="759">
        <f t="shared" si="1"/>
        <v>510.624</v>
      </c>
      <c r="J14" s="759">
        <f t="shared" si="2"/>
        <v>255.312</v>
      </c>
      <c r="K14" s="759">
        <f t="shared" si="3"/>
        <v>255.312</v>
      </c>
      <c r="L14" s="759">
        <v>0</v>
      </c>
      <c r="M14" s="759">
        <v>0</v>
      </c>
      <c r="N14" s="759">
        <v>0</v>
      </c>
      <c r="O14" s="759">
        <v>0</v>
      </c>
      <c r="P14" s="759">
        <v>0</v>
      </c>
      <c r="Q14" s="759">
        <v>0</v>
      </c>
      <c r="R14" s="759">
        <v>0</v>
      </c>
      <c r="S14" s="715">
        <v>150</v>
      </c>
      <c r="T14" s="759">
        <f t="shared" si="4"/>
        <v>7.65936</v>
      </c>
    </row>
    <row r="15" spans="1:20" s="757" customFormat="1" ht="22.5" customHeight="1">
      <c r="A15" s="715">
        <v>5</v>
      </c>
      <c r="B15" s="462" t="s">
        <v>869</v>
      </c>
      <c r="C15" s="1288">
        <v>11828</v>
      </c>
      <c r="D15" s="1289"/>
      <c r="E15" s="715">
        <v>0</v>
      </c>
      <c r="F15" s="715">
        <v>0</v>
      </c>
      <c r="G15" s="715">
        <f t="shared" si="0"/>
        <v>11828</v>
      </c>
      <c r="H15" s="834">
        <v>240</v>
      </c>
      <c r="I15" s="759">
        <f t="shared" si="1"/>
        <v>425.808</v>
      </c>
      <c r="J15" s="759">
        <f t="shared" si="2"/>
        <v>212.904</v>
      </c>
      <c r="K15" s="759">
        <f t="shared" si="3"/>
        <v>212.904</v>
      </c>
      <c r="L15" s="759">
        <v>0</v>
      </c>
      <c r="M15" s="759">
        <v>0</v>
      </c>
      <c r="N15" s="759">
        <v>0</v>
      </c>
      <c r="O15" s="759">
        <v>0</v>
      </c>
      <c r="P15" s="759">
        <v>0</v>
      </c>
      <c r="Q15" s="759">
        <v>0</v>
      </c>
      <c r="R15" s="759">
        <v>0</v>
      </c>
      <c r="S15" s="715">
        <v>150</v>
      </c>
      <c r="T15" s="759">
        <f t="shared" si="4"/>
        <v>6.38712</v>
      </c>
    </row>
    <row r="16" spans="1:20" s="757" customFormat="1" ht="22.5" customHeight="1">
      <c r="A16" s="715">
        <v>6</v>
      </c>
      <c r="B16" s="462" t="s">
        <v>870</v>
      </c>
      <c r="C16" s="1288">
        <v>28155</v>
      </c>
      <c r="D16" s="1289"/>
      <c r="E16" s="715">
        <v>0</v>
      </c>
      <c r="F16" s="715">
        <v>0</v>
      </c>
      <c r="G16" s="715">
        <f t="shared" si="0"/>
        <v>28155</v>
      </c>
      <c r="H16" s="834">
        <v>240</v>
      </c>
      <c r="I16" s="759">
        <f t="shared" si="1"/>
        <v>1013.58</v>
      </c>
      <c r="J16" s="759">
        <f t="shared" si="2"/>
        <v>506.79</v>
      </c>
      <c r="K16" s="759">
        <f t="shared" si="3"/>
        <v>506.79</v>
      </c>
      <c r="L16" s="759">
        <v>0</v>
      </c>
      <c r="M16" s="759">
        <v>0</v>
      </c>
      <c r="N16" s="759">
        <v>0</v>
      </c>
      <c r="O16" s="759">
        <v>0</v>
      </c>
      <c r="P16" s="759">
        <v>0</v>
      </c>
      <c r="Q16" s="759">
        <v>0</v>
      </c>
      <c r="R16" s="759">
        <v>0</v>
      </c>
      <c r="S16" s="715">
        <v>150</v>
      </c>
      <c r="T16" s="759">
        <f t="shared" si="4"/>
        <v>15.2037</v>
      </c>
    </row>
    <row r="17" spans="1:20" s="757" customFormat="1" ht="22.5" customHeight="1">
      <c r="A17" s="715">
        <v>7</v>
      </c>
      <c r="B17" s="462" t="s">
        <v>871</v>
      </c>
      <c r="C17" s="1288">
        <v>21311</v>
      </c>
      <c r="D17" s="1289"/>
      <c r="E17" s="715">
        <v>0</v>
      </c>
      <c r="F17" s="715">
        <v>0</v>
      </c>
      <c r="G17" s="715">
        <f t="shared" si="0"/>
        <v>21311</v>
      </c>
      <c r="H17" s="834">
        <v>240</v>
      </c>
      <c r="I17" s="759">
        <f t="shared" si="1"/>
        <v>767.196</v>
      </c>
      <c r="J17" s="759">
        <f t="shared" si="2"/>
        <v>383.598</v>
      </c>
      <c r="K17" s="759">
        <f t="shared" si="3"/>
        <v>383.598</v>
      </c>
      <c r="L17" s="759">
        <v>0</v>
      </c>
      <c r="M17" s="759">
        <v>0</v>
      </c>
      <c r="N17" s="759">
        <v>0</v>
      </c>
      <c r="O17" s="759">
        <v>0</v>
      </c>
      <c r="P17" s="759">
        <v>0</v>
      </c>
      <c r="Q17" s="759">
        <v>0</v>
      </c>
      <c r="R17" s="759">
        <v>0</v>
      </c>
      <c r="S17" s="715">
        <v>150</v>
      </c>
      <c r="T17" s="759">
        <f t="shared" si="4"/>
        <v>11.50794</v>
      </c>
    </row>
    <row r="18" spans="1:20" s="757" customFormat="1" ht="22.5" customHeight="1">
      <c r="A18" s="715">
        <v>8</v>
      </c>
      <c r="B18" s="462" t="s">
        <v>872</v>
      </c>
      <c r="C18" s="1288">
        <v>35384</v>
      </c>
      <c r="D18" s="1289"/>
      <c r="E18" s="715">
        <v>0</v>
      </c>
      <c r="F18" s="715">
        <v>0</v>
      </c>
      <c r="G18" s="715">
        <f t="shared" si="0"/>
        <v>35384</v>
      </c>
      <c r="H18" s="834">
        <v>240</v>
      </c>
      <c r="I18" s="759">
        <f t="shared" si="1"/>
        <v>1273.824</v>
      </c>
      <c r="J18" s="759">
        <f t="shared" si="2"/>
        <v>636.912</v>
      </c>
      <c r="K18" s="759">
        <f t="shared" si="3"/>
        <v>636.912</v>
      </c>
      <c r="L18" s="759">
        <v>0</v>
      </c>
      <c r="M18" s="759">
        <v>0</v>
      </c>
      <c r="N18" s="759">
        <v>0</v>
      </c>
      <c r="O18" s="759">
        <v>0</v>
      </c>
      <c r="P18" s="759">
        <v>0</v>
      </c>
      <c r="Q18" s="759">
        <v>0</v>
      </c>
      <c r="R18" s="759">
        <v>0</v>
      </c>
      <c r="S18" s="715">
        <v>150</v>
      </c>
      <c r="T18" s="759">
        <f t="shared" si="4"/>
        <v>19.10736</v>
      </c>
    </row>
    <row r="19" spans="1:20" s="757" customFormat="1" ht="22.5" customHeight="1">
      <c r="A19" s="715">
        <v>9</v>
      </c>
      <c r="B19" s="462" t="s">
        <v>873</v>
      </c>
      <c r="C19" s="1288">
        <v>12021</v>
      </c>
      <c r="D19" s="1289"/>
      <c r="E19" s="715">
        <v>0</v>
      </c>
      <c r="F19" s="715">
        <v>0</v>
      </c>
      <c r="G19" s="715">
        <f t="shared" si="0"/>
        <v>12021</v>
      </c>
      <c r="H19" s="834">
        <v>240</v>
      </c>
      <c r="I19" s="759">
        <f t="shared" si="1"/>
        <v>432.756</v>
      </c>
      <c r="J19" s="759">
        <f t="shared" si="2"/>
        <v>216.378</v>
      </c>
      <c r="K19" s="759">
        <f t="shared" si="3"/>
        <v>216.378</v>
      </c>
      <c r="L19" s="759">
        <v>0</v>
      </c>
      <c r="M19" s="759">
        <v>0</v>
      </c>
      <c r="N19" s="759">
        <v>0</v>
      </c>
      <c r="O19" s="759">
        <v>0</v>
      </c>
      <c r="P19" s="759">
        <v>0</v>
      </c>
      <c r="Q19" s="759">
        <v>0</v>
      </c>
      <c r="R19" s="759">
        <v>0</v>
      </c>
      <c r="S19" s="715">
        <v>150</v>
      </c>
      <c r="T19" s="759">
        <f t="shared" si="4"/>
        <v>6.49134</v>
      </c>
    </row>
    <row r="20" spans="1:20" s="757" customFormat="1" ht="22.5" customHeight="1">
      <c r="A20" s="715">
        <v>10</v>
      </c>
      <c r="B20" s="462" t="s">
        <v>874</v>
      </c>
      <c r="C20" s="1288">
        <v>30537</v>
      </c>
      <c r="D20" s="1289"/>
      <c r="E20" s="715">
        <v>0</v>
      </c>
      <c r="F20" s="715">
        <v>0</v>
      </c>
      <c r="G20" s="715">
        <f t="shared" si="0"/>
        <v>30537</v>
      </c>
      <c r="H20" s="834">
        <v>240</v>
      </c>
      <c r="I20" s="759">
        <f t="shared" si="1"/>
        <v>1099.332</v>
      </c>
      <c r="J20" s="759">
        <f t="shared" si="2"/>
        <v>549.666</v>
      </c>
      <c r="K20" s="759">
        <f t="shared" si="3"/>
        <v>549.666</v>
      </c>
      <c r="L20" s="759">
        <v>0</v>
      </c>
      <c r="M20" s="759">
        <v>0</v>
      </c>
      <c r="N20" s="759">
        <v>0</v>
      </c>
      <c r="O20" s="759">
        <v>0</v>
      </c>
      <c r="P20" s="759">
        <v>0</v>
      </c>
      <c r="Q20" s="759">
        <v>0</v>
      </c>
      <c r="R20" s="759">
        <v>0</v>
      </c>
      <c r="S20" s="715">
        <v>150</v>
      </c>
      <c r="T20" s="759">
        <f t="shared" si="4"/>
        <v>16.489980000000003</v>
      </c>
    </row>
    <row r="21" spans="1:20" s="757" customFormat="1" ht="22.5" customHeight="1">
      <c r="A21" s="715">
        <v>11</v>
      </c>
      <c r="B21" s="462" t="s">
        <v>875</v>
      </c>
      <c r="C21" s="1288">
        <v>38834</v>
      </c>
      <c r="D21" s="1289"/>
      <c r="E21" s="715">
        <v>0</v>
      </c>
      <c r="F21" s="715">
        <v>0</v>
      </c>
      <c r="G21" s="715">
        <f t="shared" si="0"/>
        <v>38834</v>
      </c>
      <c r="H21" s="834">
        <v>240</v>
      </c>
      <c r="I21" s="759">
        <f t="shared" si="1"/>
        <v>1398.024</v>
      </c>
      <c r="J21" s="759">
        <f t="shared" si="2"/>
        <v>699.012</v>
      </c>
      <c r="K21" s="759">
        <f t="shared" si="3"/>
        <v>699.012</v>
      </c>
      <c r="L21" s="759">
        <v>0</v>
      </c>
      <c r="M21" s="759">
        <v>0</v>
      </c>
      <c r="N21" s="759">
        <v>0</v>
      </c>
      <c r="O21" s="759">
        <v>0</v>
      </c>
      <c r="P21" s="759">
        <v>0</v>
      </c>
      <c r="Q21" s="759">
        <v>0</v>
      </c>
      <c r="R21" s="759">
        <v>0</v>
      </c>
      <c r="S21" s="715">
        <v>150</v>
      </c>
      <c r="T21" s="759">
        <f t="shared" si="4"/>
        <v>20.97036</v>
      </c>
    </row>
    <row r="22" spans="1:20" s="757" customFormat="1" ht="22.5" customHeight="1">
      <c r="A22" s="715">
        <v>12</v>
      </c>
      <c r="B22" s="462" t="s">
        <v>876</v>
      </c>
      <c r="C22" s="1288">
        <v>15508</v>
      </c>
      <c r="D22" s="1289"/>
      <c r="E22" s="715">
        <v>0</v>
      </c>
      <c r="F22" s="715">
        <v>0</v>
      </c>
      <c r="G22" s="715">
        <f t="shared" si="0"/>
        <v>15508</v>
      </c>
      <c r="H22" s="834">
        <v>240</v>
      </c>
      <c r="I22" s="759">
        <f t="shared" si="1"/>
        <v>558.288</v>
      </c>
      <c r="J22" s="759">
        <f t="shared" si="2"/>
        <v>279.144</v>
      </c>
      <c r="K22" s="759">
        <f t="shared" si="3"/>
        <v>279.144</v>
      </c>
      <c r="L22" s="759">
        <v>0</v>
      </c>
      <c r="M22" s="759">
        <v>0</v>
      </c>
      <c r="N22" s="759">
        <v>0</v>
      </c>
      <c r="O22" s="759">
        <v>0</v>
      </c>
      <c r="P22" s="759">
        <v>0</v>
      </c>
      <c r="Q22" s="759">
        <v>0</v>
      </c>
      <c r="R22" s="759">
        <v>0</v>
      </c>
      <c r="S22" s="715">
        <v>150</v>
      </c>
      <c r="T22" s="759">
        <f t="shared" si="4"/>
        <v>8.37432</v>
      </c>
    </row>
    <row r="23" spans="1:20" s="757" customFormat="1" ht="22.5" customHeight="1">
      <c r="A23" s="715">
        <v>13</v>
      </c>
      <c r="B23" s="462" t="s">
        <v>877</v>
      </c>
      <c r="C23" s="1288">
        <v>54606</v>
      </c>
      <c r="D23" s="1289"/>
      <c r="E23" s="715">
        <v>0</v>
      </c>
      <c r="F23" s="715">
        <v>0</v>
      </c>
      <c r="G23" s="715">
        <f t="shared" si="0"/>
        <v>54606</v>
      </c>
      <c r="H23" s="834">
        <v>240</v>
      </c>
      <c r="I23" s="759">
        <f t="shared" si="1"/>
        <v>1965.816</v>
      </c>
      <c r="J23" s="759">
        <f t="shared" si="2"/>
        <v>982.908</v>
      </c>
      <c r="K23" s="759">
        <f t="shared" si="3"/>
        <v>982.908</v>
      </c>
      <c r="L23" s="759">
        <v>0</v>
      </c>
      <c r="M23" s="759">
        <v>0</v>
      </c>
      <c r="N23" s="759">
        <v>0</v>
      </c>
      <c r="O23" s="759">
        <v>0</v>
      </c>
      <c r="P23" s="759">
        <v>0</v>
      </c>
      <c r="Q23" s="759">
        <v>0</v>
      </c>
      <c r="R23" s="759">
        <v>0</v>
      </c>
      <c r="S23" s="715">
        <v>150</v>
      </c>
      <c r="T23" s="759">
        <f t="shared" si="4"/>
        <v>29.48724</v>
      </c>
    </row>
    <row r="24" spans="1:20" s="757" customFormat="1" ht="22.5" customHeight="1">
      <c r="A24" s="715">
        <v>14</v>
      </c>
      <c r="B24" s="462" t="s">
        <v>878</v>
      </c>
      <c r="C24" s="1288">
        <v>20239</v>
      </c>
      <c r="D24" s="1289"/>
      <c r="E24" s="715">
        <v>0</v>
      </c>
      <c r="F24" s="715">
        <v>0</v>
      </c>
      <c r="G24" s="715">
        <f t="shared" si="0"/>
        <v>20239</v>
      </c>
      <c r="H24" s="834">
        <v>240</v>
      </c>
      <c r="I24" s="759">
        <f t="shared" si="1"/>
        <v>728.604</v>
      </c>
      <c r="J24" s="759">
        <f t="shared" si="2"/>
        <v>364.302</v>
      </c>
      <c r="K24" s="759">
        <f t="shared" si="3"/>
        <v>364.302</v>
      </c>
      <c r="L24" s="759">
        <v>0</v>
      </c>
      <c r="M24" s="759">
        <v>0</v>
      </c>
      <c r="N24" s="759">
        <v>0</v>
      </c>
      <c r="O24" s="759">
        <v>0</v>
      </c>
      <c r="P24" s="759">
        <v>0</v>
      </c>
      <c r="Q24" s="759">
        <v>0</v>
      </c>
      <c r="R24" s="759">
        <v>0</v>
      </c>
      <c r="S24" s="715">
        <v>150</v>
      </c>
      <c r="T24" s="759">
        <f t="shared" si="4"/>
        <v>10.92906</v>
      </c>
    </row>
    <row r="25" spans="1:20" s="757" customFormat="1" ht="22.5" customHeight="1">
      <c r="A25" s="715">
        <v>15</v>
      </c>
      <c r="B25" s="462" t="s">
        <v>879</v>
      </c>
      <c r="C25" s="1288">
        <v>21320</v>
      </c>
      <c r="D25" s="1289"/>
      <c r="E25" s="715">
        <v>0</v>
      </c>
      <c r="F25" s="715">
        <v>0</v>
      </c>
      <c r="G25" s="715">
        <f t="shared" si="0"/>
        <v>21320</v>
      </c>
      <c r="H25" s="834">
        <v>240</v>
      </c>
      <c r="I25" s="759">
        <f t="shared" si="1"/>
        <v>767.52</v>
      </c>
      <c r="J25" s="759">
        <f t="shared" si="2"/>
        <v>383.76</v>
      </c>
      <c r="K25" s="759">
        <f t="shared" si="3"/>
        <v>383.76</v>
      </c>
      <c r="L25" s="759">
        <v>0</v>
      </c>
      <c r="M25" s="759">
        <v>0</v>
      </c>
      <c r="N25" s="759">
        <v>0</v>
      </c>
      <c r="O25" s="759">
        <v>0</v>
      </c>
      <c r="P25" s="759">
        <v>0</v>
      </c>
      <c r="Q25" s="759">
        <v>0</v>
      </c>
      <c r="R25" s="759">
        <v>0</v>
      </c>
      <c r="S25" s="715">
        <v>150</v>
      </c>
      <c r="T25" s="759">
        <f t="shared" si="4"/>
        <v>11.5128</v>
      </c>
    </row>
    <row r="26" spans="1:20" s="757" customFormat="1" ht="22.5" customHeight="1">
      <c r="A26" s="715">
        <v>16</v>
      </c>
      <c r="B26" s="462" t="s">
        <v>885</v>
      </c>
      <c r="C26" s="1288">
        <v>20412</v>
      </c>
      <c r="D26" s="1289"/>
      <c r="E26" s="715">
        <v>0</v>
      </c>
      <c r="F26" s="715">
        <v>0</v>
      </c>
      <c r="G26" s="715">
        <f t="shared" si="0"/>
        <v>20412</v>
      </c>
      <c r="H26" s="834">
        <v>240</v>
      </c>
      <c r="I26" s="759">
        <f t="shared" si="1"/>
        <v>734.832</v>
      </c>
      <c r="J26" s="759">
        <f t="shared" si="2"/>
        <v>367.416</v>
      </c>
      <c r="K26" s="759">
        <f t="shared" si="3"/>
        <v>367.416</v>
      </c>
      <c r="L26" s="759">
        <v>0</v>
      </c>
      <c r="M26" s="759">
        <v>0</v>
      </c>
      <c r="N26" s="759">
        <v>0</v>
      </c>
      <c r="O26" s="759">
        <v>0</v>
      </c>
      <c r="P26" s="759">
        <v>0</v>
      </c>
      <c r="Q26" s="759">
        <v>0</v>
      </c>
      <c r="R26" s="759">
        <v>0</v>
      </c>
      <c r="S26" s="715">
        <v>150</v>
      </c>
      <c r="T26" s="759">
        <f t="shared" si="4"/>
        <v>11.02248</v>
      </c>
    </row>
    <row r="27" spans="1:20" s="757" customFormat="1" ht="22.5" customHeight="1">
      <c r="A27" s="715">
        <v>17</v>
      </c>
      <c r="B27" s="462" t="s">
        <v>880</v>
      </c>
      <c r="C27" s="1288">
        <v>13647</v>
      </c>
      <c r="D27" s="1289"/>
      <c r="E27" s="715">
        <v>0</v>
      </c>
      <c r="F27" s="715">
        <v>0</v>
      </c>
      <c r="G27" s="715">
        <f t="shared" si="0"/>
        <v>13647</v>
      </c>
      <c r="H27" s="834">
        <v>240</v>
      </c>
      <c r="I27" s="759">
        <f t="shared" si="1"/>
        <v>491.292</v>
      </c>
      <c r="J27" s="759">
        <f t="shared" si="2"/>
        <v>245.646</v>
      </c>
      <c r="K27" s="759">
        <f t="shared" si="3"/>
        <v>245.646</v>
      </c>
      <c r="L27" s="759">
        <v>0</v>
      </c>
      <c r="M27" s="759">
        <v>0</v>
      </c>
      <c r="N27" s="759">
        <v>0</v>
      </c>
      <c r="O27" s="759">
        <v>0</v>
      </c>
      <c r="P27" s="759">
        <v>0</v>
      </c>
      <c r="Q27" s="759">
        <v>0</v>
      </c>
      <c r="R27" s="759">
        <v>0</v>
      </c>
      <c r="S27" s="715">
        <v>150</v>
      </c>
      <c r="T27" s="759">
        <f t="shared" si="4"/>
        <v>7.36938</v>
      </c>
    </row>
    <row r="28" spans="1:20" s="757" customFormat="1" ht="22.5" customHeight="1">
      <c r="A28" s="715">
        <v>18</v>
      </c>
      <c r="B28" s="462" t="s">
        <v>881</v>
      </c>
      <c r="C28" s="1288">
        <v>37021</v>
      </c>
      <c r="D28" s="1289"/>
      <c r="E28" s="715">
        <v>0</v>
      </c>
      <c r="F28" s="715">
        <v>0</v>
      </c>
      <c r="G28" s="715">
        <f t="shared" si="0"/>
        <v>37021</v>
      </c>
      <c r="H28" s="834">
        <v>240</v>
      </c>
      <c r="I28" s="759">
        <f t="shared" si="1"/>
        <v>1332.756</v>
      </c>
      <c r="J28" s="759">
        <f t="shared" si="2"/>
        <v>666.378</v>
      </c>
      <c r="K28" s="759">
        <f t="shared" si="3"/>
        <v>666.378</v>
      </c>
      <c r="L28" s="759">
        <v>0</v>
      </c>
      <c r="M28" s="759">
        <v>0</v>
      </c>
      <c r="N28" s="759">
        <v>0</v>
      </c>
      <c r="O28" s="759">
        <v>0</v>
      </c>
      <c r="P28" s="759">
        <v>0</v>
      </c>
      <c r="Q28" s="759">
        <v>0</v>
      </c>
      <c r="R28" s="759">
        <v>0</v>
      </c>
      <c r="S28" s="715">
        <v>150</v>
      </c>
      <c r="T28" s="759">
        <f t="shared" si="4"/>
        <v>19.99134</v>
      </c>
    </row>
    <row r="29" spans="1:20" s="757" customFormat="1" ht="22.5" customHeight="1">
      <c r="A29" s="715">
        <v>19</v>
      </c>
      <c r="B29" s="462" t="s">
        <v>886</v>
      </c>
      <c r="C29" s="1288">
        <v>15026</v>
      </c>
      <c r="D29" s="1289"/>
      <c r="E29" s="715">
        <v>0</v>
      </c>
      <c r="F29" s="715">
        <v>0</v>
      </c>
      <c r="G29" s="715">
        <f t="shared" si="0"/>
        <v>15026</v>
      </c>
      <c r="H29" s="834">
        <v>240</v>
      </c>
      <c r="I29" s="759">
        <f t="shared" si="1"/>
        <v>540.936</v>
      </c>
      <c r="J29" s="759">
        <f t="shared" si="2"/>
        <v>270.468</v>
      </c>
      <c r="K29" s="759">
        <f t="shared" si="3"/>
        <v>270.468</v>
      </c>
      <c r="L29" s="759">
        <v>0</v>
      </c>
      <c r="M29" s="759">
        <v>0</v>
      </c>
      <c r="N29" s="759">
        <v>0</v>
      </c>
      <c r="O29" s="759">
        <v>0</v>
      </c>
      <c r="P29" s="759">
        <v>0</v>
      </c>
      <c r="Q29" s="759">
        <v>0</v>
      </c>
      <c r="R29" s="759">
        <v>0</v>
      </c>
      <c r="S29" s="715">
        <v>150</v>
      </c>
      <c r="T29" s="759">
        <f t="shared" si="4"/>
        <v>8.11404</v>
      </c>
    </row>
    <row r="30" spans="1:20" s="757" customFormat="1" ht="22.5" customHeight="1">
      <c r="A30" s="715">
        <v>20</v>
      </c>
      <c r="B30" s="462" t="s">
        <v>882</v>
      </c>
      <c r="C30" s="1288">
        <v>34174</v>
      </c>
      <c r="D30" s="1289"/>
      <c r="E30" s="715">
        <v>0</v>
      </c>
      <c r="F30" s="715">
        <v>0</v>
      </c>
      <c r="G30" s="715">
        <f t="shared" si="0"/>
        <v>34174</v>
      </c>
      <c r="H30" s="834">
        <v>240</v>
      </c>
      <c r="I30" s="759">
        <f t="shared" si="1"/>
        <v>1230.264</v>
      </c>
      <c r="J30" s="759">
        <f t="shared" si="2"/>
        <v>615.132</v>
      </c>
      <c r="K30" s="759">
        <f t="shared" si="3"/>
        <v>615.132</v>
      </c>
      <c r="L30" s="759">
        <v>0</v>
      </c>
      <c r="M30" s="759">
        <v>0</v>
      </c>
      <c r="N30" s="759">
        <v>0</v>
      </c>
      <c r="O30" s="759">
        <v>0</v>
      </c>
      <c r="P30" s="759">
        <v>0</v>
      </c>
      <c r="Q30" s="759">
        <v>0</v>
      </c>
      <c r="R30" s="759">
        <v>0</v>
      </c>
      <c r="S30" s="715">
        <v>150</v>
      </c>
      <c r="T30" s="759">
        <f t="shared" si="4"/>
        <v>18.45396</v>
      </c>
    </row>
    <row r="31" spans="1:20" s="757" customFormat="1" ht="22.5" customHeight="1">
      <c r="A31" s="715">
        <v>21</v>
      </c>
      <c r="B31" s="462" t="s">
        <v>887</v>
      </c>
      <c r="C31" s="1288">
        <v>16659</v>
      </c>
      <c r="D31" s="1289"/>
      <c r="E31" s="715">
        <v>0</v>
      </c>
      <c r="F31" s="715">
        <v>0</v>
      </c>
      <c r="G31" s="715">
        <f t="shared" si="0"/>
        <v>16659</v>
      </c>
      <c r="H31" s="834">
        <v>240</v>
      </c>
      <c r="I31" s="759">
        <f t="shared" si="1"/>
        <v>599.724</v>
      </c>
      <c r="J31" s="759">
        <f t="shared" si="2"/>
        <v>299.862</v>
      </c>
      <c r="K31" s="759">
        <f t="shared" si="3"/>
        <v>299.862</v>
      </c>
      <c r="L31" s="759">
        <v>0</v>
      </c>
      <c r="M31" s="759">
        <v>0</v>
      </c>
      <c r="N31" s="759">
        <v>0</v>
      </c>
      <c r="O31" s="759">
        <v>0</v>
      </c>
      <c r="P31" s="759">
        <v>0</v>
      </c>
      <c r="Q31" s="759">
        <v>0</v>
      </c>
      <c r="R31" s="759">
        <v>0</v>
      </c>
      <c r="S31" s="715">
        <v>150</v>
      </c>
      <c r="T31" s="759">
        <f t="shared" si="4"/>
        <v>8.99586</v>
      </c>
    </row>
    <row r="32" spans="1:20" s="757" customFormat="1" ht="22.5" customHeight="1">
      <c r="A32" s="715">
        <v>22</v>
      </c>
      <c r="B32" s="462" t="s">
        <v>883</v>
      </c>
      <c r="C32" s="1288">
        <v>25094</v>
      </c>
      <c r="D32" s="1289"/>
      <c r="E32" s="715">
        <v>0</v>
      </c>
      <c r="F32" s="715">
        <v>0</v>
      </c>
      <c r="G32" s="715">
        <f t="shared" si="0"/>
        <v>25094</v>
      </c>
      <c r="H32" s="834">
        <v>240</v>
      </c>
      <c r="I32" s="759">
        <f t="shared" si="1"/>
        <v>903.384</v>
      </c>
      <c r="J32" s="759">
        <f t="shared" si="2"/>
        <v>451.692</v>
      </c>
      <c r="K32" s="759">
        <f t="shared" si="3"/>
        <v>451.692</v>
      </c>
      <c r="L32" s="759">
        <v>0</v>
      </c>
      <c r="M32" s="759">
        <v>0</v>
      </c>
      <c r="N32" s="759">
        <v>0</v>
      </c>
      <c r="O32" s="759">
        <v>0</v>
      </c>
      <c r="P32" s="759">
        <v>0</v>
      </c>
      <c r="Q32" s="759">
        <v>0</v>
      </c>
      <c r="R32" s="759">
        <v>0</v>
      </c>
      <c r="S32" s="715">
        <v>150</v>
      </c>
      <c r="T32" s="759">
        <f t="shared" si="4"/>
        <v>13.55076</v>
      </c>
    </row>
    <row r="33" spans="1:20" s="757" customFormat="1" ht="18">
      <c r="A33" s="537" t="s">
        <v>15</v>
      </c>
      <c r="B33" s="760"/>
      <c r="C33" s="1288">
        <f>SUM(C11:D32)</f>
        <v>558259</v>
      </c>
      <c r="D33" s="1289"/>
      <c r="E33" s="715">
        <f>SUM(E11:E32)</f>
        <v>0</v>
      </c>
      <c r="F33" s="715">
        <f aca="true" t="shared" si="5" ref="F33:T33">SUM(F11:F32)</f>
        <v>0</v>
      </c>
      <c r="G33" s="715">
        <f t="shared" si="5"/>
        <v>558259</v>
      </c>
      <c r="H33" s="715">
        <f t="shared" si="5"/>
        <v>5280</v>
      </c>
      <c r="I33" s="759">
        <f t="shared" si="5"/>
        <v>20097.324</v>
      </c>
      <c r="J33" s="759">
        <f t="shared" si="5"/>
        <v>10048.662</v>
      </c>
      <c r="K33" s="759">
        <f t="shared" si="5"/>
        <v>10048.662</v>
      </c>
      <c r="L33" s="759">
        <f t="shared" si="5"/>
        <v>0</v>
      </c>
      <c r="M33" s="759">
        <f t="shared" si="5"/>
        <v>0</v>
      </c>
      <c r="N33" s="759">
        <f t="shared" si="5"/>
        <v>0</v>
      </c>
      <c r="O33" s="759">
        <f t="shared" si="5"/>
        <v>0</v>
      </c>
      <c r="P33" s="759">
        <f t="shared" si="5"/>
        <v>0</v>
      </c>
      <c r="Q33" s="759">
        <f t="shared" si="5"/>
        <v>0</v>
      </c>
      <c r="R33" s="759">
        <f t="shared" si="5"/>
        <v>0</v>
      </c>
      <c r="S33" s="715"/>
      <c r="T33" s="759">
        <f t="shared" si="5"/>
        <v>301.45986000000005</v>
      </c>
    </row>
    <row r="34" spans="1:20" ht="12.75">
      <c r="A34" s="172"/>
      <c r="B34" s="172"/>
      <c r="C34" s="172"/>
      <c r="D34" s="172"/>
      <c r="E34" s="172"/>
      <c r="F34" s="172"/>
      <c r="G34" s="172"/>
      <c r="H34" s="172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</row>
    <row r="35" spans="1:20" ht="12.75">
      <c r="A35" s="173" t="s">
        <v>7</v>
      </c>
      <c r="B35" s="174"/>
      <c r="C35" s="174"/>
      <c r="D35" s="172"/>
      <c r="E35" s="172"/>
      <c r="F35" s="172"/>
      <c r="G35" s="172"/>
      <c r="H35" s="172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</row>
    <row r="36" spans="1:20" ht="12.75">
      <c r="A36" s="175" t="s">
        <v>8</v>
      </c>
      <c r="B36" s="175"/>
      <c r="C36" s="175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</row>
    <row r="37" spans="1:20" ht="12.75">
      <c r="A37" s="175" t="s">
        <v>9</v>
      </c>
      <c r="B37" s="175"/>
      <c r="C37" s="175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</row>
    <row r="38" spans="1:20" ht="12.75">
      <c r="A38" s="175"/>
      <c r="B38" s="175"/>
      <c r="C38" s="175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</row>
    <row r="39" spans="1:20" ht="18">
      <c r="A39" s="755" t="s">
        <v>11</v>
      </c>
      <c r="B39" s="175"/>
      <c r="C39" s="175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</row>
    <row r="40" spans="8:20" ht="18">
      <c r="H40" s="175"/>
      <c r="I40" s="207"/>
      <c r="J40" s="237"/>
      <c r="K40" s="237"/>
      <c r="L40" s="237"/>
      <c r="M40" s="237"/>
      <c r="N40" s="237"/>
      <c r="O40" s="237"/>
      <c r="P40" s="237"/>
      <c r="Q40" s="1269" t="s">
        <v>865</v>
      </c>
      <c r="R40" s="1269"/>
      <c r="S40" s="1269"/>
      <c r="T40" s="1269"/>
    </row>
    <row r="41" spans="9:20" ht="19.5" customHeight="1">
      <c r="I41" s="237"/>
      <c r="J41" s="224"/>
      <c r="K41" s="224"/>
      <c r="L41" s="224"/>
      <c r="M41" s="224"/>
      <c r="N41" s="224"/>
      <c r="O41" s="224"/>
      <c r="P41" s="224"/>
      <c r="Q41" s="761"/>
      <c r="R41" s="1269" t="s">
        <v>864</v>
      </c>
      <c r="S41" s="1269"/>
      <c r="T41" s="1269"/>
    </row>
    <row r="42" spans="9:20" ht="12.75" customHeight="1">
      <c r="I42" s="1290"/>
      <c r="J42" s="1290"/>
      <c r="K42" s="1290"/>
      <c r="L42" s="1290"/>
      <c r="M42" s="1290"/>
      <c r="N42" s="1290"/>
      <c r="O42" s="1290"/>
      <c r="P42" s="1290"/>
      <c r="Q42" s="1290"/>
      <c r="R42" s="1290"/>
      <c r="S42" s="1290"/>
      <c r="T42" s="1290"/>
    </row>
    <row r="43" spans="1:20" ht="12.75">
      <c r="A43" s="175"/>
      <c r="B43" s="175"/>
      <c r="I43" s="169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</row>
    <row r="45" spans="1:20" ht="12.75">
      <c r="A45" s="1278"/>
      <c r="B45" s="1278"/>
      <c r="C45" s="1278"/>
      <c r="D45" s="1278"/>
      <c r="E45" s="1278"/>
      <c r="F45" s="1278"/>
      <c r="G45" s="1278"/>
      <c r="H45" s="1278"/>
      <c r="I45" s="1278"/>
      <c r="J45" s="1278"/>
      <c r="K45" s="1278"/>
      <c r="L45" s="1278"/>
      <c r="M45" s="1278"/>
      <c r="N45" s="1278"/>
      <c r="O45" s="1278"/>
      <c r="P45" s="1278"/>
      <c r="Q45" s="1278"/>
      <c r="R45" s="1278"/>
      <c r="S45" s="1278"/>
      <c r="T45" s="1278"/>
    </row>
  </sheetData>
  <sheetProtection/>
  <mergeCells count="41">
    <mergeCell ref="C31:D31"/>
    <mergeCell ref="C32:D32"/>
    <mergeCell ref="C33:D33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I42:T42"/>
    <mergeCell ref="A45:T45"/>
    <mergeCell ref="S1:T1"/>
    <mergeCell ref="A8:A9"/>
    <mergeCell ref="B8:B9"/>
    <mergeCell ref="C8:G8"/>
    <mergeCell ref="H8:H9"/>
    <mergeCell ref="I8:L8"/>
    <mergeCell ref="M8:R8"/>
    <mergeCell ref="Q40:T40"/>
    <mergeCell ref="R41:T41"/>
    <mergeCell ref="S8:T8"/>
    <mergeCell ref="G1:I1"/>
    <mergeCell ref="A2:T2"/>
    <mergeCell ref="A3:T3"/>
    <mergeCell ref="A4:T5"/>
    <mergeCell ref="A6:T6"/>
    <mergeCell ref="L7:T7"/>
    <mergeCell ref="C11:D11"/>
    <mergeCell ref="C12:D12"/>
  </mergeCells>
  <printOptions horizontalCentered="1"/>
  <pageMargins left="0.49" right="0.4" top="0.55" bottom="0" header="0.31496062992125984" footer="0.31496062992125984"/>
  <pageSetup fitToHeight="1" fitToWidth="1" horizontalDpi="600" verticalDpi="600" orientation="landscape" paperSize="9" scale="58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7"/>
  <sheetViews>
    <sheetView view="pageBreakPreview" zoomScaleNormal="70" zoomScaleSheetLayoutView="100" zoomScalePageLayoutView="0" workbookViewId="0" topLeftCell="A11">
      <selection activeCell="G16" sqref="G16"/>
    </sheetView>
  </sheetViews>
  <sheetFormatPr defaultColWidth="9.140625" defaultRowHeight="12.75"/>
  <cols>
    <col min="1" max="1" width="5.57421875" style="169" customWidth="1"/>
    <col min="2" max="2" width="20.00390625" style="767" customWidth="1"/>
    <col min="3" max="3" width="15.57421875" style="169" customWidth="1"/>
    <col min="4" max="4" width="16.00390625" style="169" customWidth="1"/>
    <col min="5" max="7" width="9.8515625" style="161" bestFit="1" customWidth="1"/>
    <col min="8" max="9" width="8.140625" style="161" customWidth="1"/>
    <col min="10" max="14" width="11.7109375" style="161" customWidth="1"/>
    <col min="15" max="15" width="13.7109375" style="169" customWidth="1"/>
    <col min="16" max="16" width="19.7109375" style="169" customWidth="1"/>
    <col min="17" max="16384" width="9.140625" style="161" customWidth="1"/>
  </cols>
  <sheetData>
    <row r="1" s="231" customFormat="1" ht="12.75">
      <c r="B1" s="766"/>
    </row>
    <row r="2" s="231" customFormat="1" ht="12.75">
      <c r="B2" s="766"/>
    </row>
    <row r="3" spans="4:15" ht="24" customHeight="1">
      <c r="D3" s="1273"/>
      <c r="E3" s="1273"/>
      <c r="F3" s="169"/>
      <c r="G3" s="169"/>
      <c r="H3" s="169"/>
      <c r="I3" s="169"/>
      <c r="J3" s="169"/>
      <c r="K3" s="169"/>
      <c r="L3" s="169"/>
      <c r="M3" s="1275" t="s">
        <v>521</v>
      </c>
      <c r="N3" s="1275"/>
      <c r="O3" s="1275"/>
    </row>
    <row r="4" spans="1:16" ht="15.75">
      <c r="A4" s="1295" t="s">
        <v>0</v>
      </c>
      <c r="B4" s="1295"/>
      <c r="C4" s="1295"/>
      <c r="D4" s="1295"/>
      <c r="E4" s="1295"/>
      <c r="F4" s="1295"/>
      <c r="G4" s="1295"/>
      <c r="H4" s="1295"/>
      <c r="I4" s="1295"/>
      <c r="J4" s="1295"/>
      <c r="K4" s="1295"/>
      <c r="L4" s="1295"/>
      <c r="M4" s="1295"/>
      <c r="N4" s="1295"/>
      <c r="O4" s="1295"/>
      <c r="P4" s="1295"/>
    </row>
    <row r="5" spans="1:16" ht="18">
      <c r="A5" s="1269" t="s">
        <v>684</v>
      </c>
      <c r="B5" s="1269"/>
      <c r="C5" s="1269"/>
      <c r="D5" s="1269"/>
      <c r="E5" s="1269"/>
      <c r="F5" s="1269"/>
      <c r="G5" s="1269"/>
      <c r="H5" s="1269"/>
      <c r="I5" s="1269"/>
      <c r="J5" s="1269"/>
      <c r="K5" s="1269"/>
      <c r="L5" s="1269"/>
      <c r="M5" s="1269"/>
      <c r="N5" s="1269"/>
      <c r="O5" s="1269"/>
      <c r="P5" s="1269"/>
    </row>
    <row r="6" spans="1:16" ht="12.75" customHeight="1">
      <c r="A6" s="1292" t="s">
        <v>694</v>
      </c>
      <c r="B6" s="1292"/>
      <c r="C6" s="1292"/>
      <c r="D6" s="1292"/>
      <c r="E6" s="1292"/>
      <c r="F6" s="1292"/>
      <c r="G6" s="1292"/>
      <c r="H6" s="1292"/>
      <c r="I6" s="1292"/>
      <c r="J6" s="1292"/>
      <c r="K6" s="1292"/>
      <c r="L6" s="1292"/>
      <c r="M6" s="1292"/>
      <c r="N6" s="1292"/>
      <c r="O6" s="1292"/>
      <c r="P6" s="1292"/>
    </row>
    <row r="7" spans="1:16" s="162" customFormat="1" ht="7.5" customHeight="1">
      <c r="A7" s="1292"/>
      <c r="B7" s="1292"/>
      <c r="C7" s="1292"/>
      <c r="D7" s="1292"/>
      <c r="E7" s="1292"/>
      <c r="F7" s="1292"/>
      <c r="G7" s="1292"/>
      <c r="H7" s="1292"/>
      <c r="I7" s="1292"/>
      <c r="J7" s="1292"/>
      <c r="K7" s="1292"/>
      <c r="L7" s="1292"/>
      <c r="M7" s="1292"/>
      <c r="N7" s="1292"/>
      <c r="O7" s="1292"/>
      <c r="P7" s="1292"/>
    </row>
    <row r="8" spans="1:14" ht="12.75">
      <c r="A8" s="1274"/>
      <c r="B8" s="1274"/>
      <c r="C8" s="1274"/>
      <c r="D8" s="1274"/>
      <c r="E8" s="1274"/>
      <c r="F8" s="1274"/>
      <c r="G8" s="1274"/>
      <c r="H8" s="1274"/>
      <c r="I8" s="1274"/>
      <c r="J8" s="1274"/>
      <c r="K8" s="1274"/>
      <c r="L8" s="1274"/>
      <c r="M8" s="1274"/>
      <c r="N8" s="1274"/>
    </row>
    <row r="9" spans="1:14" ht="15.75">
      <c r="A9" s="224" t="s">
        <v>861</v>
      </c>
      <c r="B9" s="768"/>
      <c r="D9" s="189"/>
      <c r="E9" s="169"/>
      <c r="F9" s="169"/>
      <c r="G9" s="169"/>
      <c r="H9" s="1287"/>
      <c r="I9" s="1287"/>
      <c r="J9" s="1287"/>
      <c r="K9" s="1287"/>
      <c r="L9" s="1287"/>
      <c r="M9" s="1287"/>
      <c r="N9" s="1287"/>
    </row>
    <row r="10" spans="1:16" s="757" customFormat="1" ht="67.5" customHeight="1">
      <c r="A10" s="1294" t="s">
        <v>2</v>
      </c>
      <c r="B10" s="1298" t="s">
        <v>3</v>
      </c>
      <c r="C10" s="1296" t="s">
        <v>472</v>
      </c>
      <c r="D10" s="1299" t="s">
        <v>80</v>
      </c>
      <c r="E10" s="1301" t="s">
        <v>81</v>
      </c>
      <c r="F10" s="1302"/>
      <c r="G10" s="1302"/>
      <c r="H10" s="1303"/>
      <c r="I10" s="1294" t="s">
        <v>637</v>
      </c>
      <c r="J10" s="1294"/>
      <c r="K10" s="1294"/>
      <c r="L10" s="1294"/>
      <c r="M10" s="1294"/>
      <c r="N10" s="1294"/>
      <c r="O10" s="1293" t="s">
        <v>829</v>
      </c>
      <c r="P10" s="1293"/>
    </row>
    <row r="11" spans="1:16" s="757" customFormat="1" ht="72" customHeight="1">
      <c r="A11" s="1294"/>
      <c r="B11" s="1298"/>
      <c r="C11" s="1297"/>
      <c r="D11" s="1300"/>
      <c r="E11" s="762" t="s">
        <v>85</v>
      </c>
      <c r="F11" s="762" t="s">
        <v>17</v>
      </c>
      <c r="G11" s="762" t="s">
        <v>38</v>
      </c>
      <c r="H11" s="762" t="s">
        <v>671</v>
      </c>
      <c r="I11" s="762" t="s">
        <v>15</v>
      </c>
      <c r="J11" s="762" t="s">
        <v>638</v>
      </c>
      <c r="K11" s="762" t="s">
        <v>639</v>
      </c>
      <c r="L11" s="762" t="s">
        <v>640</v>
      </c>
      <c r="M11" s="762" t="s">
        <v>641</v>
      </c>
      <c r="N11" s="762" t="s">
        <v>642</v>
      </c>
      <c r="O11" s="762" t="s">
        <v>842</v>
      </c>
      <c r="P11" s="762" t="s">
        <v>840</v>
      </c>
    </row>
    <row r="12" spans="1:16" s="209" customFormat="1" ht="12.75">
      <c r="A12" s="208">
        <v>1</v>
      </c>
      <c r="B12" s="769">
        <v>2</v>
      </c>
      <c r="C12" s="208">
        <v>3</v>
      </c>
      <c r="D12" s="208">
        <v>4</v>
      </c>
      <c r="E12" s="208">
        <v>5</v>
      </c>
      <c r="F12" s="208">
        <v>6</v>
      </c>
      <c r="G12" s="208">
        <v>7</v>
      </c>
      <c r="H12" s="208">
        <v>8</v>
      </c>
      <c r="I12" s="208">
        <v>9</v>
      </c>
      <c r="J12" s="208">
        <v>10</v>
      </c>
      <c r="K12" s="208">
        <v>11</v>
      </c>
      <c r="L12" s="208">
        <v>12</v>
      </c>
      <c r="M12" s="208">
        <v>13</v>
      </c>
      <c r="N12" s="208">
        <v>14</v>
      </c>
      <c r="O12" s="208">
        <v>15</v>
      </c>
      <c r="P12" s="208">
        <v>16</v>
      </c>
    </row>
    <row r="13" spans="1:16" s="757" customFormat="1" ht="19.5" customHeight="1">
      <c r="A13" s="715">
        <v>1</v>
      </c>
      <c r="B13" s="514" t="s">
        <v>866</v>
      </c>
      <c r="C13" s="715">
        <v>1900</v>
      </c>
      <c r="D13" s="715">
        <v>300</v>
      </c>
      <c r="E13" s="759">
        <f>(C13*D13*150)/1000000</f>
        <v>85.5</v>
      </c>
      <c r="F13" s="759">
        <f>E13/2</f>
        <v>42.75</v>
      </c>
      <c r="G13" s="759">
        <f>F13</f>
        <v>42.75</v>
      </c>
      <c r="H13" s="759">
        <v>0</v>
      </c>
      <c r="I13" s="759">
        <v>0</v>
      </c>
      <c r="J13" s="759">
        <v>0</v>
      </c>
      <c r="K13" s="759">
        <v>0</v>
      </c>
      <c r="L13" s="759">
        <v>0</v>
      </c>
      <c r="M13" s="759">
        <v>0</v>
      </c>
      <c r="N13" s="759">
        <v>0</v>
      </c>
      <c r="O13" s="715">
        <v>150</v>
      </c>
      <c r="P13" s="759">
        <f>(E13*1500)/100000</f>
        <v>1.2825</v>
      </c>
    </row>
    <row r="14" spans="1:16" s="757" customFormat="1" ht="19.5" customHeight="1">
      <c r="A14" s="715">
        <v>2</v>
      </c>
      <c r="B14" s="514" t="s">
        <v>884</v>
      </c>
      <c r="C14" s="715">
        <v>0</v>
      </c>
      <c r="D14" s="715">
        <v>0</v>
      </c>
      <c r="E14" s="759">
        <f aca="true" t="shared" si="0" ref="E14:E34">(C14*D14*150)/1000000</f>
        <v>0</v>
      </c>
      <c r="F14" s="759">
        <f aca="true" t="shared" si="1" ref="F14:F34">E14/2</f>
        <v>0</v>
      </c>
      <c r="G14" s="759">
        <f aca="true" t="shared" si="2" ref="G14:G34">F14</f>
        <v>0</v>
      </c>
      <c r="H14" s="759">
        <v>0</v>
      </c>
      <c r="I14" s="759">
        <v>0</v>
      </c>
      <c r="J14" s="759">
        <v>0</v>
      </c>
      <c r="K14" s="759">
        <v>0</v>
      </c>
      <c r="L14" s="759">
        <v>0</v>
      </c>
      <c r="M14" s="759">
        <v>0</v>
      </c>
      <c r="N14" s="759">
        <v>0</v>
      </c>
      <c r="O14" s="715">
        <v>150</v>
      </c>
      <c r="P14" s="759">
        <f aca="true" t="shared" si="3" ref="P14:P34">(E14*1500)/100000</f>
        <v>0</v>
      </c>
    </row>
    <row r="15" spans="1:16" s="757" customFormat="1" ht="19.5" customHeight="1">
      <c r="A15" s="715">
        <v>3</v>
      </c>
      <c r="B15" s="514" t="s">
        <v>867</v>
      </c>
      <c r="C15" s="715">
        <v>0</v>
      </c>
      <c r="D15" s="715">
        <v>0</v>
      </c>
      <c r="E15" s="759">
        <f t="shared" si="0"/>
        <v>0</v>
      </c>
      <c r="F15" s="759">
        <f t="shared" si="1"/>
        <v>0</v>
      </c>
      <c r="G15" s="759">
        <f t="shared" si="2"/>
        <v>0</v>
      </c>
      <c r="H15" s="759">
        <v>0</v>
      </c>
      <c r="I15" s="759">
        <v>0</v>
      </c>
      <c r="J15" s="759">
        <v>0</v>
      </c>
      <c r="K15" s="759">
        <v>0</v>
      </c>
      <c r="L15" s="759">
        <v>0</v>
      </c>
      <c r="M15" s="759">
        <v>0</v>
      </c>
      <c r="N15" s="759">
        <v>0</v>
      </c>
      <c r="O15" s="715">
        <v>150</v>
      </c>
      <c r="P15" s="759">
        <f t="shared" si="3"/>
        <v>0</v>
      </c>
    </row>
    <row r="16" spans="1:16" s="757" customFormat="1" ht="19.5" customHeight="1">
      <c r="A16" s="715">
        <v>4</v>
      </c>
      <c r="B16" s="514" t="s">
        <v>868</v>
      </c>
      <c r="C16" s="715">
        <v>0</v>
      </c>
      <c r="D16" s="715">
        <v>0</v>
      </c>
      <c r="E16" s="759">
        <f t="shared" si="0"/>
        <v>0</v>
      </c>
      <c r="F16" s="759">
        <f t="shared" si="1"/>
        <v>0</v>
      </c>
      <c r="G16" s="759">
        <f t="shared" si="2"/>
        <v>0</v>
      </c>
      <c r="H16" s="759">
        <v>0</v>
      </c>
      <c r="I16" s="759">
        <v>0</v>
      </c>
      <c r="J16" s="759">
        <v>0</v>
      </c>
      <c r="K16" s="759">
        <v>0</v>
      </c>
      <c r="L16" s="759">
        <v>0</v>
      </c>
      <c r="M16" s="759">
        <v>0</v>
      </c>
      <c r="N16" s="759">
        <v>0</v>
      </c>
      <c r="O16" s="715">
        <v>150</v>
      </c>
      <c r="P16" s="759">
        <f t="shared" si="3"/>
        <v>0</v>
      </c>
    </row>
    <row r="17" spans="1:16" s="764" customFormat="1" ht="19.5" customHeight="1">
      <c r="A17" s="763">
        <v>5</v>
      </c>
      <c r="B17" s="770" t="s">
        <v>869</v>
      </c>
      <c r="C17" s="763">
        <v>0</v>
      </c>
      <c r="D17" s="763">
        <v>0</v>
      </c>
      <c r="E17" s="759">
        <f t="shared" si="0"/>
        <v>0</v>
      </c>
      <c r="F17" s="759">
        <f t="shared" si="1"/>
        <v>0</v>
      </c>
      <c r="G17" s="759">
        <f t="shared" si="2"/>
        <v>0</v>
      </c>
      <c r="H17" s="759">
        <v>0</v>
      </c>
      <c r="I17" s="759">
        <v>0</v>
      </c>
      <c r="J17" s="759">
        <v>0</v>
      </c>
      <c r="K17" s="759">
        <v>0</v>
      </c>
      <c r="L17" s="759">
        <v>0</v>
      </c>
      <c r="M17" s="759">
        <v>0</v>
      </c>
      <c r="N17" s="759">
        <v>0</v>
      </c>
      <c r="O17" s="715">
        <v>150</v>
      </c>
      <c r="P17" s="759">
        <f t="shared" si="3"/>
        <v>0</v>
      </c>
    </row>
    <row r="18" spans="1:16" s="757" customFormat="1" ht="19.5" customHeight="1">
      <c r="A18" s="715">
        <v>6</v>
      </c>
      <c r="B18" s="514" t="s">
        <v>870</v>
      </c>
      <c r="C18" s="715">
        <v>0</v>
      </c>
      <c r="D18" s="715">
        <v>0</v>
      </c>
      <c r="E18" s="759">
        <f t="shared" si="0"/>
        <v>0</v>
      </c>
      <c r="F18" s="759">
        <f t="shared" si="1"/>
        <v>0</v>
      </c>
      <c r="G18" s="759">
        <f t="shared" si="2"/>
        <v>0</v>
      </c>
      <c r="H18" s="759">
        <v>0</v>
      </c>
      <c r="I18" s="759">
        <v>0</v>
      </c>
      <c r="J18" s="759">
        <v>0</v>
      </c>
      <c r="K18" s="759">
        <v>0</v>
      </c>
      <c r="L18" s="759">
        <v>0</v>
      </c>
      <c r="M18" s="759">
        <v>0</v>
      </c>
      <c r="N18" s="759">
        <v>0</v>
      </c>
      <c r="O18" s="715">
        <v>150</v>
      </c>
      <c r="P18" s="759">
        <f t="shared" si="3"/>
        <v>0</v>
      </c>
    </row>
    <row r="19" spans="1:16" s="757" customFormat="1" ht="19.5" customHeight="1">
      <c r="A19" s="715">
        <v>7</v>
      </c>
      <c r="B19" s="514" t="s">
        <v>871</v>
      </c>
      <c r="C19" s="715">
        <v>0</v>
      </c>
      <c r="D19" s="715">
        <v>0</v>
      </c>
      <c r="E19" s="759">
        <f t="shared" si="0"/>
        <v>0</v>
      </c>
      <c r="F19" s="759">
        <f t="shared" si="1"/>
        <v>0</v>
      </c>
      <c r="G19" s="759">
        <f t="shared" si="2"/>
        <v>0</v>
      </c>
      <c r="H19" s="759">
        <v>0</v>
      </c>
      <c r="I19" s="759">
        <v>0</v>
      </c>
      <c r="J19" s="759">
        <v>0</v>
      </c>
      <c r="K19" s="759">
        <v>0</v>
      </c>
      <c r="L19" s="759">
        <v>0</v>
      </c>
      <c r="M19" s="759">
        <v>0</v>
      </c>
      <c r="N19" s="759">
        <v>0</v>
      </c>
      <c r="O19" s="715">
        <v>150</v>
      </c>
      <c r="P19" s="759">
        <f t="shared" si="3"/>
        <v>0</v>
      </c>
    </row>
    <row r="20" spans="1:16" s="757" customFormat="1" ht="19.5" customHeight="1">
      <c r="A20" s="715">
        <v>8</v>
      </c>
      <c r="B20" s="514" t="s">
        <v>872</v>
      </c>
      <c r="C20" s="715">
        <v>0</v>
      </c>
      <c r="D20" s="715">
        <v>0</v>
      </c>
      <c r="E20" s="759">
        <f t="shared" si="0"/>
        <v>0</v>
      </c>
      <c r="F20" s="759">
        <f t="shared" si="1"/>
        <v>0</v>
      </c>
      <c r="G20" s="759">
        <f t="shared" si="2"/>
        <v>0</v>
      </c>
      <c r="H20" s="759">
        <v>0</v>
      </c>
      <c r="I20" s="759">
        <v>0</v>
      </c>
      <c r="J20" s="759">
        <v>0</v>
      </c>
      <c r="K20" s="759">
        <v>0</v>
      </c>
      <c r="L20" s="759">
        <v>0</v>
      </c>
      <c r="M20" s="759">
        <v>0</v>
      </c>
      <c r="N20" s="759">
        <v>0</v>
      </c>
      <c r="O20" s="715">
        <v>150</v>
      </c>
      <c r="P20" s="759">
        <f t="shared" si="3"/>
        <v>0</v>
      </c>
    </row>
    <row r="21" spans="1:16" s="757" customFormat="1" ht="19.5" customHeight="1">
      <c r="A21" s="715">
        <v>9</v>
      </c>
      <c r="B21" s="514" t="s">
        <v>873</v>
      </c>
      <c r="C21" s="715">
        <v>0</v>
      </c>
      <c r="D21" s="715">
        <v>0</v>
      </c>
      <c r="E21" s="759">
        <f t="shared" si="0"/>
        <v>0</v>
      </c>
      <c r="F21" s="759">
        <f t="shared" si="1"/>
        <v>0</v>
      </c>
      <c r="G21" s="759">
        <f t="shared" si="2"/>
        <v>0</v>
      </c>
      <c r="H21" s="759">
        <v>0</v>
      </c>
      <c r="I21" s="759">
        <v>0</v>
      </c>
      <c r="J21" s="759">
        <v>0</v>
      </c>
      <c r="K21" s="759">
        <v>0</v>
      </c>
      <c r="L21" s="759">
        <v>0</v>
      </c>
      <c r="M21" s="759">
        <v>0</v>
      </c>
      <c r="N21" s="759">
        <v>0</v>
      </c>
      <c r="O21" s="715">
        <v>150</v>
      </c>
      <c r="P21" s="759">
        <f t="shared" si="3"/>
        <v>0</v>
      </c>
    </row>
    <row r="22" spans="1:16" s="757" customFormat="1" ht="19.5" customHeight="1">
      <c r="A22" s="715">
        <v>10</v>
      </c>
      <c r="B22" s="514" t="s">
        <v>874</v>
      </c>
      <c r="C22" s="715">
        <v>0</v>
      </c>
      <c r="D22" s="715">
        <v>0</v>
      </c>
      <c r="E22" s="759">
        <f t="shared" si="0"/>
        <v>0</v>
      </c>
      <c r="F22" s="759">
        <f t="shared" si="1"/>
        <v>0</v>
      </c>
      <c r="G22" s="759">
        <f t="shared" si="2"/>
        <v>0</v>
      </c>
      <c r="H22" s="759">
        <v>0</v>
      </c>
      <c r="I22" s="759">
        <v>0</v>
      </c>
      <c r="J22" s="759">
        <v>0</v>
      </c>
      <c r="K22" s="759">
        <v>0</v>
      </c>
      <c r="L22" s="759">
        <v>0</v>
      </c>
      <c r="M22" s="759">
        <v>0</v>
      </c>
      <c r="N22" s="759">
        <v>0</v>
      </c>
      <c r="O22" s="715">
        <v>150</v>
      </c>
      <c r="P22" s="759">
        <f t="shared" si="3"/>
        <v>0</v>
      </c>
    </row>
    <row r="23" spans="1:16" s="757" customFormat="1" ht="19.5" customHeight="1">
      <c r="A23" s="715">
        <v>11</v>
      </c>
      <c r="B23" s="514" t="s">
        <v>875</v>
      </c>
      <c r="C23" s="715">
        <v>1350</v>
      </c>
      <c r="D23" s="715">
        <v>300</v>
      </c>
      <c r="E23" s="759">
        <f t="shared" si="0"/>
        <v>60.75</v>
      </c>
      <c r="F23" s="759">
        <f t="shared" si="1"/>
        <v>30.375</v>
      </c>
      <c r="G23" s="759">
        <f t="shared" si="2"/>
        <v>30.375</v>
      </c>
      <c r="H23" s="759">
        <v>0</v>
      </c>
      <c r="I23" s="759">
        <v>0</v>
      </c>
      <c r="J23" s="759">
        <v>0</v>
      </c>
      <c r="K23" s="759">
        <v>0</v>
      </c>
      <c r="L23" s="759">
        <v>0</v>
      </c>
      <c r="M23" s="759">
        <v>0</v>
      </c>
      <c r="N23" s="759">
        <v>0</v>
      </c>
      <c r="O23" s="715">
        <v>150</v>
      </c>
      <c r="P23" s="759">
        <f t="shared" si="3"/>
        <v>0.91125</v>
      </c>
    </row>
    <row r="24" spans="1:16" s="757" customFormat="1" ht="19.5" customHeight="1">
      <c r="A24" s="715">
        <v>12</v>
      </c>
      <c r="B24" s="514" t="s">
        <v>876</v>
      </c>
      <c r="C24" s="715">
        <v>0</v>
      </c>
      <c r="D24" s="715">
        <v>0</v>
      </c>
      <c r="E24" s="759">
        <f t="shared" si="0"/>
        <v>0</v>
      </c>
      <c r="F24" s="759">
        <f t="shared" si="1"/>
        <v>0</v>
      </c>
      <c r="G24" s="759">
        <f t="shared" si="2"/>
        <v>0</v>
      </c>
      <c r="H24" s="759">
        <v>0</v>
      </c>
      <c r="I24" s="759">
        <v>0</v>
      </c>
      <c r="J24" s="759">
        <v>0</v>
      </c>
      <c r="K24" s="759">
        <v>0</v>
      </c>
      <c r="L24" s="759">
        <v>0</v>
      </c>
      <c r="M24" s="759">
        <v>0</v>
      </c>
      <c r="N24" s="759">
        <v>0</v>
      </c>
      <c r="O24" s="715">
        <v>150</v>
      </c>
      <c r="P24" s="759">
        <f t="shared" si="3"/>
        <v>0</v>
      </c>
    </row>
    <row r="25" spans="1:16" s="757" customFormat="1" ht="19.5" customHeight="1">
      <c r="A25" s="715">
        <v>13</v>
      </c>
      <c r="B25" s="514" t="s">
        <v>877</v>
      </c>
      <c r="C25" s="715">
        <v>1550</v>
      </c>
      <c r="D25" s="715">
        <v>300</v>
      </c>
      <c r="E25" s="759">
        <f t="shared" si="0"/>
        <v>69.75</v>
      </c>
      <c r="F25" s="759">
        <f t="shared" si="1"/>
        <v>34.875</v>
      </c>
      <c r="G25" s="759">
        <f t="shared" si="2"/>
        <v>34.875</v>
      </c>
      <c r="H25" s="759">
        <v>0</v>
      </c>
      <c r="I25" s="759">
        <v>0</v>
      </c>
      <c r="J25" s="759">
        <v>0</v>
      </c>
      <c r="K25" s="759">
        <v>0</v>
      </c>
      <c r="L25" s="759">
        <v>0</v>
      </c>
      <c r="M25" s="759">
        <v>0</v>
      </c>
      <c r="N25" s="759">
        <v>0</v>
      </c>
      <c r="O25" s="715">
        <v>150</v>
      </c>
      <c r="P25" s="759">
        <f t="shared" si="3"/>
        <v>1.04625</v>
      </c>
    </row>
    <row r="26" spans="1:16" s="757" customFormat="1" ht="19.5" customHeight="1">
      <c r="A26" s="715">
        <v>14</v>
      </c>
      <c r="B26" s="514" t="s">
        <v>878</v>
      </c>
      <c r="C26" s="715">
        <v>0</v>
      </c>
      <c r="D26" s="715">
        <v>0</v>
      </c>
      <c r="E26" s="759">
        <f t="shared" si="0"/>
        <v>0</v>
      </c>
      <c r="F26" s="759">
        <f t="shared" si="1"/>
        <v>0</v>
      </c>
      <c r="G26" s="759">
        <f t="shared" si="2"/>
        <v>0</v>
      </c>
      <c r="H26" s="759">
        <v>0</v>
      </c>
      <c r="I26" s="759">
        <v>0</v>
      </c>
      <c r="J26" s="759">
        <v>0</v>
      </c>
      <c r="K26" s="759">
        <v>0</v>
      </c>
      <c r="L26" s="759">
        <v>0</v>
      </c>
      <c r="M26" s="759">
        <v>0</v>
      </c>
      <c r="N26" s="759">
        <v>0</v>
      </c>
      <c r="O26" s="715">
        <v>150</v>
      </c>
      <c r="P26" s="759">
        <f t="shared" si="3"/>
        <v>0</v>
      </c>
    </row>
    <row r="27" spans="1:16" s="757" customFormat="1" ht="19.5" customHeight="1">
      <c r="A27" s="715">
        <v>15</v>
      </c>
      <c r="B27" s="514" t="s">
        <v>879</v>
      </c>
      <c r="C27" s="715">
        <v>0</v>
      </c>
      <c r="D27" s="715">
        <v>0</v>
      </c>
      <c r="E27" s="759">
        <f t="shared" si="0"/>
        <v>0</v>
      </c>
      <c r="F27" s="759">
        <f t="shared" si="1"/>
        <v>0</v>
      </c>
      <c r="G27" s="759">
        <f t="shared" si="2"/>
        <v>0</v>
      </c>
      <c r="H27" s="759">
        <v>0</v>
      </c>
      <c r="I27" s="759">
        <v>0</v>
      </c>
      <c r="J27" s="759">
        <v>0</v>
      </c>
      <c r="K27" s="759">
        <v>0</v>
      </c>
      <c r="L27" s="759">
        <v>0</v>
      </c>
      <c r="M27" s="759">
        <v>0</v>
      </c>
      <c r="N27" s="759">
        <v>0</v>
      </c>
      <c r="O27" s="715">
        <v>150</v>
      </c>
      <c r="P27" s="759">
        <f t="shared" si="3"/>
        <v>0</v>
      </c>
    </row>
    <row r="28" spans="1:16" s="765" customFormat="1" ht="19.5" customHeight="1">
      <c r="A28" s="608">
        <v>16</v>
      </c>
      <c r="B28" s="609" t="s">
        <v>885</v>
      </c>
      <c r="C28" s="608">
        <v>0</v>
      </c>
      <c r="D28" s="608">
        <v>0</v>
      </c>
      <c r="E28" s="759">
        <f t="shared" si="0"/>
        <v>0</v>
      </c>
      <c r="F28" s="759">
        <f t="shared" si="1"/>
        <v>0</v>
      </c>
      <c r="G28" s="759">
        <f t="shared" si="2"/>
        <v>0</v>
      </c>
      <c r="H28" s="759">
        <v>0</v>
      </c>
      <c r="I28" s="759">
        <v>0</v>
      </c>
      <c r="J28" s="759">
        <v>0</v>
      </c>
      <c r="K28" s="759">
        <v>0</v>
      </c>
      <c r="L28" s="759">
        <v>0</v>
      </c>
      <c r="M28" s="759">
        <v>0</v>
      </c>
      <c r="N28" s="759">
        <v>0</v>
      </c>
      <c r="O28" s="715">
        <v>150</v>
      </c>
      <c r="P28" s="759">
        <f t="shared" si="3"/>
        <v>0</v>
      </c>
    </row>
    <row r="29" spans="1:16" s="757" customFormat="1" ht="19.5" customHeight="1">
      <c r="A29" s="715">
        <v>17</v>
      </c>
      <c r="B29" s="514" t="s">
        <v>880</v>
      </c>
      <c r="C29" s="715">
        <v>0</v>
      </c>
      <c r="D29" s="715">
        <v>0</v>
      </c>
      <c r="E29" s="759">
        <f t="shared" si="0"/>
        <v>0</v>
      </c>
      <c r="F29" s="759">
        <f t="shared" si="1"/>
        <v>0</v>
      </c>
      <c r="G29" s="759">
        <f t="shared" si="2"/>
        <v>0</v>
      </c>
      <c r="H29" s="759">
        <v>0</v>
      </c>
      <c r="I29" s="759">
        <v>0</v>
      </c>
      <c r="J29" s="759">
        <v>0</v>
      </c>
      <c r="K29" s="759">
        <v>0</v>
      </c>
      <c r="L29" s="759">
        <v>0</v>
      </c>
      <c r="M29" s="759">
        <v>0</v>
      </c>
      <c r="N29" s="759">
        <v>0</v>
      </c>
      <c r="O29" s="715">
        <v>150</v>
      </c>
      <c r="P29" s="759">
        <f t="shared" si="3"/>
        <v>0</v>
      </c>
    </row>
    <row r="30" spans="1:16" s="757" customFormat="1" ht="19.5" customHeight="1">
      <c r="A30" s="715">
        <v>18</v>
      </c>
      <c r="B30" s="514" t="s">
        <v>881</v>
      </c>
      <c r="C30" s="715">
        <v>0</v>
      </c>
      <c r="D30" s="715">
        <v>0</v>
      </c>
      <c r="E30" s="759">
        <f t="shared" si="0"/>
        <v>0</v>
      </c>
      <c r="F30" s="759">
        <f t="shared" si="1"/>
        <v>0</v>
      </c>
      <c r="G30" s="759">
        <f t="shared" si="2"/>
        <v>0</v>
      </c>
      <c r="H30" s="759">
        <v>0</v>
      </c>
      <c r="I30" s="759">
        <v>0</v>
      </c>
      <c r="J30" s="759">
        <v>0</v>
      </c>
      <c r="K30" s="759">
        <v>0</v>
      </c>
      <c r="L30" s="759">
        <v>0</v>
      </c>
      <c r="M30" s="759">
        <v>0</v>
      </c>
      <c r="N30" s="759">
        <v>0</v>
      </c>
      <c r="O30" s="715">
        <v>150</v>
      </c>
      <c r="P30" s="759">
        <f t="shared" si="3"/>
        <v>0</v>
      </c>
    </row>
    <row r="31" spans="1:16" s="757" customFormat="1" ht="19.5" customHeight="1">
      <c r="A31" s="715">
        <v>19</v>
      </c>
      <c r="B31" s="514" t="s">
        <v>886</v>
      </c>
      <c r="C31" s="715">
        <v>0</v>
      </c>
      <c r="D31" s="715">
        <v>0</v>
      </c>
      <c r="E31" s="759">
        <f t="shared" si="0"/>
        <v>0</v>
      </c>
      <c r="F31" s="759">
        <f t="shared" si="1"/>
        <v>0</v>
      </c>
      <c r="G31" s="759">
        <f t="shared" si="2"/>
        <v>0</v>
      </c>
      <c r="H31" s="759">
        <v>0</v>
      </c>
      <c r="I31" s="759">
        <v>0</v>
      </c>
      <c r="J31" s="759">
        <v>0</v>
      </c>
      <c r="K31" s="759">
        <v>0</v>
      </c>
      <c r="L31" s="759">
        <v>0</v>
      </c>
      <c r="M31" s="759">
        <v>0</v>
      </c>
      <c r="N31" s="759">
        <v>0</v>
      </c>
      <c r="O31" s="715">
        <v>150</v>
      </c>
      <c r="P31" s="759">
        <f t="shared" si="3"/>
        <v>0</v>
      </c>
    </row>
    <row r="32" spans="1:16" s="757" customFormat="1" ht="19.5" customHeight="1">
      <c r="A32" s="715">
        <v>20</v>
      </c>
      <c r="B32" s="514" t="s">
        <v>882</v>
      </c>
      <c r="C32" s="715">
        <v>0</v>
      </c>
      <c r="D32" s="715">
        <v>0</v>
      </c>
      <c r="E32" s="759">
        <f t="shared" si="0"/>
        <v>0</v>
      </c>
      <c r="F32" s="759">
        <f t="shared" si="1"/>
        <v>0</v>
      </c>
      <c r="G32" s="759">
        <f t="shared" si="2"/>
        <v>0</v>
      </c>
      <c r="H32" s="759">
        <v>0</v>
      </c>
      <c r="I32" s="759">
        <v>0</v>
      </c>
      <c r="J32" s="759">
        <v>0</v>
      </c>
      <c r="K32" s="759">
        <v>0</v>
      </c>
      <c r="L32" s="759">
        <v>0</v>
      </c>
      <c r="M32" s="759">
        <v>0</v>
      </c>
      <c r="N32" s="759">
        <v>0</v>
      </c>
      <c r="O32" s="715">
        <v>150</v>
      </c>
      <c r="P32" s="759">
        <f t="shared" si="3"/>
        <v>0</v>
      </c>
    </row>
    <row r="33" spans="1:16" s="757" customFormat="1" ht="19.5" customHeight="1">
      <c r="A33" s="715">
        <v>21</v>
      </c>
      <c r="B33" s="514" t="s">
        <v>887</v>
      </c>
      <c r="C33" s="715">
        <v>0</v>
      </c>
      <c r="D33" s="715">
        <v>0</v>
      </c>
      <c r="E33" s="759">
        <f t="shared" si="0"/>
        <v>0</v>
      </c>
      <c r="F33" s="759">
        <f t="shared" si="1"/>
        <v>0</v>
      </c>
      <c r="G33" s="759">
        <f t="shared" si="2"/>
        <v>0</v>
      </c>
      <c r="H33" s="759">
        <v>0</v>
      </c>
      <c r="I33" s="759">
        <v>0</v>
      </c>
      <c r="J33" s="759">
        <v>0</v>
      </c>
      <c r="K33" s="759">
        <v>0</v>
      </c>
      <c r="L33" s="759">
        <v>0</v>
      </c>
      <c r="M33" s="759">
        <v>0</v>
      </c>
      <c r="N33" s="759">
        <v>0</v>
      </c>
      <c r="O33" s="715">
        <v>150</v>
      </c>
      <c r="P33" s="759">
        <f t="shared" si="3"/>
        <v>0</v>
      </c>
    </row>
    <row r="34" spans="1:16" s="757" customFormat="1" ht="19.5" customHeight="1">
      <c r="A34" s="715">
        <v>22</v>
      </c>
      <c r="B34" s="514" t="s">
        <v>883</v>
      </c>
      <c r="C34" s="715">
        <v>0</v>
      </c>
      <c r="D34" s="715">
        <v>0</v>
      </c>
      <c r="E34" s="759">
        <f t="shared" si="0"/>
        <v>0</v>
      </c>
      <c r="F34" s="759">
        <f t="shared" si="1"/>
        <v>0</v>
      </c>
      <c r="G34" s="759">
        <f t="shared" si="2"/>
        <v>0</v>
      </c>
      <c r="H34" s="759">
        <v>0</v>
      </c>
      <c r="I34" s="759">
        <v>0</v>
      </c>
      <c r="J34" s="759">
        <v>0</v>
      </c>
      <c r="K34" s="759">
        <v>0</v>
      </c>
      <c r="L34" s="759">
        <v>0</v>
      </c>
      <c r="M34" s="759">
        <v>0</v>
      </c>
      <c r="N34" s="759">
        <v>0</v>
      </c>
      <c r="O34" s="715">
        <v>150</v>
      </c>
      <c r="P34" s="759">
        <f t="shared" si="3"/>
        <v>0</v>
      </c>
    </row>
    <row r="35" spans="1:16" s="757" customFormat="1" ht="18">
      <c r="A35" s="537"/>
      <c r="B35" s="771" t="s">
        <v>15</v>
      </c>
      <c r="C35" s="715">
        <f>SUM(C13:C34)</f>
        <v>4800</v>
      </c>
      <c r="D35" s="758"/>
      <c r="E35" s="759">
        <f>SUM(E13:E34)</f>
        <v>216</v>
      </c>
      <c r="F35" s="759">
        <f aca="true" t="shared" si="4" ref="F35:P35">SUM(F13:F34)</f>
        <v>108</v>
      </c>
      <c r="G35" s="759">
        <f t="shared" si="4"/>
        <v>108</v>
      </c>
      <c r="H35" s="759">
        <f t="shared" si="4"/>
        <v>0</v>
      </c>
      <c r="I35" s="759">
        <f t="shared" si="4"/>
        <v>0</v>
      </c>
      <c r="J35" s="759">
        <f t="shared" si="4"/>
        <v>0</v>
      </c>
      <c r="K35" s="759">
        <f t="shared" si="4"/>
        <v>0</v>
      </c>
      <c r="L35" s="759">
        <f t="shared" si="4"/>
        <v>0</v>
      </c>
      <c r="M35" s="759">
        <f t="shared" si="4"/>
        <v>0</v>
      </c>
      <c r="N35" s="759">
        <f t="shared" si="4"/>
        <v>0</v>
      </c>
      <c r="O35" s="715"/>
      <c r="P35" s="759">
        <f t="shared" si="4"/>
        <v>3.24</v>
      </c>
    </row>
    <row r="36" spans="1:14" ht="12.75">
      <c r="A36" s="172"/>
      <c r="B36" s="772"/>
      <c r="C36" s="172"/>
      <c r="D36" s="172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 ht="12.75">
      <c r="A37" s="173"/>
      <c r="B37" s="173"/>
      <c r="C37" s="174"/>
      <c r="D37" s="172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 ht="18">
      <c r="A38" s="755" t="s">
        <v>11</v>
      </c>
      <c r="B38" s="773"/>
      <c r="C38" s="175"/>
      <c r="E38" s="169"/>
      <c r="F38" s="169"/>
      <c r="G38" s="169"/>
      <c r="H38" s="169"/>
      <c r="I38" s="169"/>
      <c r="J38" s="169"/>
      <c r="K38" s="169"/>
      <c r="L38" s="169"/>
      <c r="M38" s="169"/>
      <c r="N38" s="169"/>
    </row>
    <row r="39" spans="1:14" ht="12.75">
      <c r="A39" s="175"/>
      <c r="B39" s="773"/>
      <c r="C39" s="175"/>
      <c r="E39" s="169"/>
      <c r="F39" s="169"/>
      <c r="G39" s="169"/>
      <c r="H39" s="169"/>
      <c r="I39" s="169"/>
      <c r="J39" s="169"/>
      <c r="K39" s="169"/>
      <c r="L39" s="169"/>
      <c r="M39" s="169"/>
      <c r="N39" s="169"/>
    </row>
    <row r="40" spans="1:14" ht="12.75">
      <c r="A40" s="175"/>
      <c r="B40" s="773"/>
      <c r="C40" s="175"/>
      <c r="E40" s="169"/>
      <c r="F40" s="169"/>
      <c r="G40" s="169"/>
      <c r="H40" s="169"/>
      <c r="I40" s="169"/>
      <c r="J40" s="169"/>
      <c r="K40" s="169"/>
      <c r="L40" s="169"/>
      <c r="M40" s="169"/>
      <c r="N40" s="169"/>
    </row>
    <row r="41" spans="1:14" ht="12.75">
      <c r="A41" s="175"/>
      <c r="B41" s="773"/>
      <c r="C41" s="175"/>
      <c r="E41" s="169"/>
      <c r="F41" s="169"/>
      <c r="G41" s="169"/>
      <c r="H41" s="169"/>
      <c r="I41" s="169"/>
      <c r="J41" s="169"/>
      <c r="K41" s="169"/>
      <c r="L41" s="169"/>
      <c r="M41" s="169"/>
      <c r="N41" s="169"/>
    </row>
    <row r="42" spans="1:16" ht="18">
      <c r="A42" s="231"/>
      <c r="D42" s="175"/>
      <c r="E42" s="207"/>
      <c r="F42" s="237"/>
      <c r="G42" s="237"/>
      <c r="H42" s="237"/>
      <c r="I42" s="237"/>
      <c r="J42" s="237"/>
      <c r="K42" s="237"/>
      <c r="L42" s="237"/>
      <c r="M42" s="1269" t="s">
        <v>862</v>
      </c>
      <c r="N42" s="1269"/>
      <c r="O42" s="1269"/>
      <c r="P42" s="1269"/>
    </row>
    <row r="43" spans="5:16" ht="18.75" customHeight="1">
      <c r="E43" s="237"/>
      <c r="F43" s="224"/>
      <c r="G43" s="224"/>
      <c r="H43" s="224"/>
      <c r="I43" s="224"/>
      <c r="J43" s="224"/>
      <c r="K43" s="224"/>
      <c r="L43" s="224"/>
      <c r="M43" s="1269" t="s">
        <v>864</v>
      </c>
      <c r="N43" s="1269"/>
      <c r="O43" s="1269"/>
      <c r="P43" s="1269"/>
    </row>
    <row r="44" spans="5:16" ht="12.75" customHeight="1">
      <c r="E44" s="1290"/>
      <c r="F44" s="1290"/>
      <c r="G44" s="1290"/>
      <c r="H44" s="1290"/>
      <c r="I44" s="1290"/>
      <c r="J44" s="1290"/>
      <c r="K44" s="1290"/>
      <c r="L44" s="1290"/>
      <c r="M44" s="1290"/>
      <c r="N44" s="1290"/>
      <c r="O44" s="207"/>
      <c r="P44" s="207"/>
    </row>
    <row r="45" spans="1:14" ht="12.75">
      <c r="A45" s="175"/>
      <c r="B45" s="773"/>
      <c r="E45" s="169"/>
      <c r="F45" s="175"/>
      <c r="G45" s="175"/>
      <c r="H45" s="175"/>
      <c r="I45" s="175"/>
      <c r="J45" s="175"/>
      <c r="K45" s="175"/>
      <c r="L45" s="175"/>
      <c r="M45" s="175"/>
      <c r="N45" s="175"/>
    </row>
    <row r="47" spans="1:14" ht="12.75">
      <c r="A47" s="1278"/>
      <c r="B47" s="1278"/>
      <c r="C47" s="1278"/>
      <c r="D47" s="1278"/>
      <c r="E47" s="1278"/>
      <c r="F47" s="1278"/>
      <c r="G47" s="1278"/>
      <c r="H47" s="1278"/>
      <c r="I47" s="1278"/>
      <c r="J47" s="1278"/>
      <c r="K47" s="1278"/>
      <c r="L47" s="1278"/>
      <c r="M47" s="1278"/>
      <c r="N47" s="1278"/>
    </row>
  </sheetData>
  <sheetProtection/>
  <mergeCells count="18">
    <mergeCell ref="E44:N44"/>
    <mergeCell ref="A47:N47"/>
    <mergeCell ref="C10:C11"/>
    <mergeCell ref="H9:N9"/>
    <mergeCell ref="A10:A11"/>
    <mergeCell ref="B10:B11"/>
    <mergeCell ref="D10:D11"/>
    <mergeCell ref="E10:H10"/>
    <mergeCell ref="M42:P42"/>
    <mergeCell ref="M43:P43"/>
    <mergeCell ref="A5:P5"/>
    <mergeCell ref="A6:P7"/>
    <mergeCell ref="O10:P10"/>
    <mergeCell ref="I10:N10"/>
    <mergeCell ref="A8:N8"/>
    <mergeCell ref="D3:E3"/>
    <mergeCell ref="M3:O3"/>
    <mergeCell ref="A4:P4"/>
  </mergeCells>
  <printOptions horizontalCentered="1"/>
  <pageMargins left="0.49" right="0.37" top="0.31" bottom="0" header="0.2" footer="0.31496062992125984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X33"/>
  <sheetViews>
    <sheetView view="pageBreakPreview" zoomScale="80" zoomScaleNormal="70" zoomScaleSheetLayoutView="80" zoomScalePageLayoutView="0" workbookViewId="0" topLeftCell="A11">
      <selection activeCell="C29" sqref="C29"/>
    </sheetView>
  </sheetViews>
  <sheetFormatPr defaultColWidth="9.140625" defaultRowHeight="12.75"/>
  <cols>
    <col min="1" max="1" width="7.28125" style="129" customWidth="1"/>
    <col min="2" max="2" width="29.7109375" style="129" bestFit="1" customWidth="1"/>
    <col min="3" max="5" width="10.57421875" style="129" customWidth="1"/>
    <col min="6" max="6" width="13.57421875" style="129" customWidth="1"/>
    <col min="7" max="9" width="10.57421875" style="129" customWidth="1"/>
    <col min="10" max="10" width="12.140625" style="129" bestFit="1" customWidth="1"/>
    <col min="11" max="13" width="10.57421875" style="129" customWidth="1"/>
    <col min="14" max="14" width="12.140625" style="129" bestFit="1" customWidth="1"/>
    <col min="15" max="17" width="10.57421875" style="129" customWidth="1"/>
    <col min="18" max="18" width="12.140625" style="129" bestFit="1" customWidth="1"/>
    <col min="19" max="21" width="10.57421875" style="129" customWidth="1"/>
    <col min="22" max="22" width="16.57421875" style="129" bestFit="1" customWidth="1"/>
    <col min="23" max="16384" width="9.140625" style="129" customWidth="1"/>
  </cols>
  <sheetData>
    <row r="4" spans="21:22" ht="27" customHeight="1">
      <c r="U4" s="437"/>
      <c r="V4" s="130" t="s">
        <v>526</v>
      </c>
    </row>
    <row r="5" spans="1:22" s="443" customFormat="1" ht="23.25">
      <c r="A5" s="945" t="s">
        <v>0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</row>
    <row r="6" spans="1:24" s="443" customFormat="1" ht="26.25">
      <c r="A6" s="946" t="s">
        <v>684</v>
      </c>
      <c r="B6" s="946"/>
      <c r="C6" s="946"/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946"/>
      <c r="T6" s="946"/>
      <c r="U6" s="946"/>
      <c r="V6" s="946"/>
      <c r="W6" s="444"/>
      <c r="X6" s="444"/>
    </row>
    <row r="7" spans="1:22" s="443" customFormat="1" ht="23.25">
      <c r="A7" s="947" t="s">
        <v>942</v>
      </c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  <c r="O7" s="947"/>
      <c r="P7" s="947"/>
      <c r="Q7" s="947"/>
      <c r="R7" s="947"/>
      <c r="S7" s="947"/>
      <c r="T7" s="947"/>
      <c r="U7" s="947"/>
      <c r="V7" s="947"/>
    </row>
    <row r="8" spans="11:22" ht="15">
      <c r="K8" s="68"/>
      <c r="L8" s="68"/>
      <c r="M8" s="68"/>
      <c r="N8" s="68"/>
      <c r="O8" s="68"/>
      <c r="P8" s="68"/>
      <c r="Q8" s="68"/>
      <c r="R8" s="68"/>
      <c r="U8" s="924" t="s">
        <v>241</v>
      </c>
      <c r="V8" s="925"/>
    </row>
    <row r="9" spans="1:22" s="438" customFormat="1" ht="23.25" customHeight="1">
      <c r="A9" s="948" t="s">
        <v>861</v>
      </c>
      <c r="B9" s="948"/>
      <c r="O9" s="949" t="s">
        <v>941</v>
      </c>
      <c r="P9" s="949"/>
      <c r="Q9" s="949"/>
      <c r="R9" s="949"/>
      <c r="S9" s="949"/>
      <c r="T9" s="949"/>
      <c r="U9" s="949"/>
      <c r="V9" s="949"/>
    </row>
    <row r="10" spans="1:22" s="438" customFormat="1" ht="35.25" customHeight="1">
      <c r="A10" s="926" t="s">
        <v>2</v>
      </c>
      <c r="B10" s="926" t="s">
        <v>140</v>
      </c>
      <c r="C10" s="927" t="s">
        <v>141</v>
      </c>
      <c r="D10" s="927"/>
      <c r="E10" s="927"/>
      <c r="F10" s="927" t="s">
        <v>142</v>
      </c>
      <c r="G10" s="926" t="s">
        <v>171</v>
      </c>
      <c r="H10" s="926"/>
      <c r="I10" s="926"/>
      <c r="J10" s="926"/>
      <c r="K10" s="926"/>
      <c r="L10" s="926"/>
      <c r="M10" s="926"/>
      <c r="N10" s="926"/>
      <c r="O10" s="926" t="s">
        <v>172</v>
      </c>
      <c r="P10" s="926"/>
      <c r="Q10" s="926"/>
      <c r="R10" s="926"/>
      <c r="S10" s="926"/>
      <c r="T10" s="926"/>
      <c r="U10" s="926"/>
      <c r="V10" s="926"/>
    </row>
    <row r="11" spans="1:22" s="438" customFormat="1" ht="18">
      <c r="A11" s="926"/>
      <c r="B11" s="926"/>
      <c r="C11" s="927" t="s">
        <v>242</v>
      </c>
      <c r="D11" s="927" t="s">
        <v>39</v>
      </c>
      <c r="E11" s="927" t="s">
        <v>40</v>
      </c>
      <c r="F11" s="927"/>
      <c r="G11" s="926" t="s">
        <v>173</v>
      </c>
      <c r="H11" s="926"/>
      <c r="I11" s="926"/>
      <c r="J11" s="926"/>
      <c r="K11" s="926" t="s">
        <v>157</v>
      </c>
      <c r="L11" s="926"/>
      <c r="M11" s="926"/>
      <c r="N11" s="926"/>
      <c r="O11" s="926" t="s">
        <v>143</v>
      </c>
      <c r="P11" s="926"/>
      <c r="Q11" s="926"/>
      <c r="R11" s="926"/>
      <c r="S11" s="926" t="s">
        <v>156</v>
      </c>
      <c r="T11" s="926"/>
      <c r="U11" s="926"/>
      <c r="V11" s="926"/>
    </row>
    <row r="12" spans="1:22" s="438" customFormat="1" ht="18">
      <c r="A12" s="926"/>
      <c r="B12" s="926"/>
      <c r="C12" s="927"/>
      <c r="D12" s="927"/>
      <c r="E12" s="927"/>
      <c r="F12" s="927"/>
      <c r="G12" s="939" t="s">
        <v>144</v>
      </c>
      <c r="H12" s="940"/>
      <c r="I12" s="941"/>
      <c r="J12" s="928" t="s">
        <v>145</v>
      </c>
      <c r="K12" s="933" t="s">
        <v>144</v>
      </c>
      <c r="L12" s="934"/>
      <c r="M12" s="935"/>
      <c r="N12" s="928" t="s">
        <v>145</v>
      </c>
      <c r="O12" s="933" t="s">
        <v>144</v>
      </c>
      <c r="P12" s="934"/>
      <c r="Q12" s="935"/>
      <c r="R12" s="928" t="s">
        <v>145</v>
      </c>
      <c r="S12" s="933" t="s">
        <v>144</v>
      </c>
      <c r="T12" s="934"/>
      <c r="U12" s="935"/>
      <c r="V12" s="928" t="s">
        <v>145</v>
      </c>
    </row>
    <row r="13" spans="1:22" s="438" customFormat="1" ht="15" customHeight="1">
      <c r="A13" s="926"/>
      <c r="B13" s="926"/>
      <c r="C13" s="927"/>
      <c r="D13" s="927"/>
      <c r="E13" s="927"/>
      <c r="F13" s="927"/>
      <c r="G13" s="942"/>
      <c r="H13" s="943"/>
      <c r="I13" s="944"/>
      <c r="J13" s="929"/>
      <c r="K13" s="936"/>
      <c r="L13" s="937"/>
      <c r="M13" s="938"/>
      <c r="N13" s="929"/>
      <c r="O13" s="936"/>
      <c r="P13" s="937"/>
      <c r="Q13" s="938"/>
      <c r="R13" s="929"/>
      <c r="S13" s="936"/>
      <c r="T13" s="937"/>
      <c r="U13" s="938"/>
      <c r="V13" s="929"/>
    </row>
    <row r="14" spans="1:22" s="438" customFormat="1" ht="18">
      <c r="A14" s="926"/>
      <c r="B14" s="926"/>
      <c r="C14" s="927"/>
      <c r="D14" s="927"/>
      <c r="E14" s="927"/>
      <c r="F14" s="927"/>
      <c r="G14" s="446" t="s">
        <v>242</v>
      </c>
      <c r="H14" s="446" t="s">
        <v>39</v>
      </c>
      <c r="I14" s="447" t="s">
        <v>40</v>
      </c>
      <c r="J14" s="930"/>
      <c r="K14" s="445" t="s">
        <v>242</v>
      </c>
      <c r="L14" s="445" t="s">
        <v>39</v>
      </c>
      <c r="M14" s="445" t="s">
        <v>40</v>
      </c>
      <c r="N14" s="930"/>
      <c r="O14" s="445" t="s">
        <v>242</v>
      </c>
      <c r="P14" s="445" t="s">
        <v>39</v>
      </c>
      <c r="Q14" s="445" t="s">
        <v>40</v>
      </c>
      <c r="R14" s="930"/>
      <c r="S14" s="445" t="s">
        <v>242</v>
      </c>
      <c r="T14" s="445" t="s">
        <v>39</v>
      </c>
      <c r="U14" s="445" t="s">
        <v>40</v>
      </c>
      <c r="V14" s="930"/>
    </row>
    <row r="15" spans="1:22" s="438" customFormat="1" ht="18">
      <c r="A15" s="445">
        <v>1</v>
      </c>
      <c r="B15" s="445">
        <v>2</v>
      </c>
      <c r="C15" s="445">
        <v>3</v>
      </c>
      <c r="D15" s="445">
        <v>4</v>
      </c>
      <c r="E15" s="445">
        <v>5</v>
      </c>
      <c r="F15" s="445">
        <v>6</v>
      </c>
      <c r="G15" s="445">
        <v>7</v>
      </c>
      <c r="H15" s="445">
        <v>8</v>
      </c>
      <c r="I15" s="445">
        <v>9</v>
      </c>
      <c r="J15" s="445">
        <v>10</v>
      </c>
      <c r="K15" s="445">
        <v>11</v>
      </c>
      <c r="L15" s="445">
        <v>12</v>
      </c>
      <c r="M15" s="445">
        <v>13</v>
      </c>
      <c r="N15" s="445">
        <v>14</v>
      </c>
      <c r="O15" s="445">
        <v>15</v>
      </c>
      <c r="P15" s="445">
        <v>16</v>
      </c>
      <c r="Q15" s="445">
        <v>17</v>
      </c>
      <c r="R15" s="445">
        <v>18</v>
      </c>
      <c r="S15" s="445">
        <v>19</v>
      </c>
      <c r="T15" s="445">
        <v>20</v>
      </c>
      <c r="U15" s="445">
        <v>21</v>
      </c>
      <c r="V15" s="445">
        <v>22</v>
      </c>
    </row>
    <row r="16" spans="1:22" s="448" customFormat="1" ht="30" customHeight="1">
      <c r="A16" s="931" t="s">
        <v>203</v>
      </c>
      <c r="B16" s="932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</row>
    <row r="17" spans="1:22" s="448" customFormat="1" ht="30" customHeight="1">
      <c r="A17" s="446">
        <v>1</v>
      </c>
      <c r="B17" s="449" t="s">
        <v>202</v>
      </c>
      <c r="C17" s="450">
        <v>1409.23</v>
      </c>
      <c r="D17" s="450">
        <v>2299.26</v>
      </c>
      <c r="E17" s="451">
        <v>0</v>
      </c>
      <c r="F17" s="452" t="s">
        <v>943</v>
      </c>
      <c r="G17" s="450">
        <v>1409.23</v>
      </c>
      <c r="H17" s="450">
        <v>2299.26</v>
      </c>
      <c r="I17" s="451">
        <v>0</v>
      </c>
      <c r="J17" s="452">
        <v>43409</v>
      </c>
      <c r="K17" s="450">
        <v>1409.23</v>
      </c>
      <c r="L17" s="450">
        <v>2299.26</v>
      </c>
      <c r="M17" s="451">
        <v>0</v>
      </c>
      <c r="N17" s="452" t="s">
        <v>955</v>
      </c>
      <c r="O17" s="450">
        <v>1409.23</v>
      </c>
      <c r="P17" s="450">
        <v>2299.26</v>
      </c>
      <c r="Q17" s="451">
        <v>0</v>
      </c>
      <c r="R17" s="452" t="s">
        <v>957</v>
      </c>
      <c r="S17" s="450">
        <v>1409.23</v>
      </c>
      <c r="T17" s="450">
        <v>2299.26</v>
      </c>
      <c r="U17" s="451">
        <v>0</v>
      </c>
      <c r="V17" s="452" t="s">
        <v>960</v>
      </c>
    </row>
    <row r="18" spans="1:22" s="448" customFormat="1" ht="30" customHeight="1">
      <c r="A18" s="446">
        <v>2</v>
      </c>
      <c r="B18" s="449" t="s">
        <v>146</v>
      </c>
      <c r="C18" s="450">
        <v>1569.87</v>
      </c>
      <c r="D18" s="450">
        <v>2561.38</v>
      </c>
      <c r="E18" s="451">
        <v>0</v>
      </c>
      <c r="F18" s="452" t="s">
        <v>946</v>
      </c>
      <c r="G18" s="450">
        <f>C18</f>
        <v>1569.87</v>
      </c>
      <c r="H18" s="450">
        <f>D18</f>
        <v>2561.38</v>
      </c>
      <c r="I18" s="451">
        <v>0</v>
      </c>
      <c r="J18" s="452" t="s">
        <v>949</v>
      </c>
      <c r="K18" s="450">
        <f>G18</f>
        <v>1569.87</v>
      </c>
      <c r="L18" s="450">
        <f>H18</f>
        <v>2561.38</v>
      </c>
      <c r="M18" s="451">
        <v>0</v>
      </c>
      <c r="N18" s="452" t="s">
        <v>956</v>
      </c>
      <c r="O18" s="450">
        <f>K18</f>
        <v>1569.87</v>
      </c>
      <c r="P18" s="450">
        <f>L18</f>
        <v>2561.38</v>
      </c>
      <c r="Q18" s="451">
        <v>0</v>
      </c>
      <c r="R18" s="452" t="s">
        <v>958</v>
      </c>
      <c r="S18" s="450">
        <f>O18</f>
        <v>1569.87</v>
      </c>
      <c r="T18" s="450">
        <f>P18</f>
        <v>2561.38</v>
      </c>
      <c r="U18" s="451">
        <v>0</v>
      </c>
      <c r="V18" s="452">
        <v>43110</v>
      </c>
    </row>
    <row r="19" spans="1:22" s="448" customFormat="1" ht="32.25" customHeight="1">
      <c r="A19" s="933">
        <v>3</v>
      </c>
      <c r="B19" s="951" t="s">
        <v>147</v>
      </c>
      <c r="C19" s="953">
        <v>2651.51</v>
      </c>
      <c r="D19" s="953">
        <v>4326.14</v>
      </c>
      <c r="E19" s="955">
        <v>0</v>
      </c>
      <c r="F19" s="957" t="s">
        <v>945</v>
      </c>
      <c r="G19" s="450">
        <v>1405.81</v>
      </c>
      <c r="H19" s="450">
        <v>2293.69</v>
      </c>
      <c r="I19" s="451">
        <v>0</v>
      </c>
      <c r="J19" s="452">
        <v>43557</v>
      </c>
      <c r="K19" s="450">
        <v>1405.81</v>
      </c>
      <c r="L19" s="450">
        <v>2293.69</v>
      </c>
      <c r="M19" s="451">
        <v>0</v>
      </c>
      <c r="N19" s="452">
        <v>43801</v>
      </c>
      <c r="O19" s="450">
        <v>1405.81</v>
      </c>
      <c r="P19" s="450">
        <v>2293.69</v>
      </c>
      <c r="Q19" s="451">
        <v>0</v>
      </c>
      <c r="R19" s="452" t="s">
        <v>959</v>
      </c>
      <c r="S19" s="450">
        <v>1405.81</v>
      </c>
      <c r="T19" s="450">
        <v>2293.69</v>
      </c>
      <c r="U19" s="451">
        <v>0</v>
      </c>
      <c r="V19" s="452" t="s">
        <v>961</v>
      </c>
    </row>
    <row r="20" spans="1:22" s="448" customFormat="1" ht="30" customHeight="1">
      <c r="A20" s="936"/>
      <c r="B20" s="952"/>
      <c r="C20" s="954"/>
      <c r="D20" s="954"/>
      <c r="E20" s="956"/>
      <c r="F20" s="958"/>
      <c r="G20" s="450">
        <v>1245.7</v>
      </c>
      <c r="H20" s="450">
        <v>2032.45</v>
      </c>
      <c r="I20" s="451">
        <v>0</v>
      </c>
      <c r="J20" s="452" t="s">
        <v>950</v>
      </c>
      <c r="K20" s="450">
        <v>1245.7</v>
      </c>
      <c r="L20" s="450">
        <v>2032.45</v>
      </c>
      <c r="M20" s="451">
        <v>0</v>
      </c>
      <c r="N20" s="452">
        <v>43500</v>
      </c>
      <c r="O20" s="450">
        <v>1245.7</v>
      </c>
      <c r="P20" s="450">
        <v>2032.45</v>
      </c>
      <c r="Q20" s="451">
        <v>0</v>
      </c>
      <c r="R20" s="452">
        <v>43528</v>
      </c>
      <c r="S20" s="450">
        <v>1245.7</v>
      </c>
      <c r="T20" s="450">
        <v>2032.45</v>
      </c>
      <c r="U20" s="451">
        <v>0</v>
      </c>
      <c r="V20" s="452">
        <v>43559</v>
      </c>
    </row>
    <row r="21" spans="1:22" s="448" customFormat="1" ht="30" customHeight="1">
      <c r="A21" s="959" t="s">
        <v>204</v>
      </c>
      <c r="B21" s="960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</row>
    <row r="22" spans="1:22" s="448" customFormat="1" ht="30" customHeight="1">
      <c r="A22" s="446">
        <v>4</v>
      </c>
      <c r="B22" s="449" t="s">
        <v>193</v>
      </c>
      <c r="C22" s="451">
        <v>0</v>
      </c>
      <c r="D22" s="451">
        <v>0</v>
      </c>
      <c r="E22" s="451">
        <v>0</v>
      </c>
      <c r="F22" s="451" t="s">
        <v>947</v>
      </c>
      <c r="G22" s="451" t="s">
        <v>947</v>
      </c>
      <c r="H22" s="451" t="s">
        <v>947</v>
      </c>
      <c r="I22" s="451" t="s">
        <v>947</v>
      </c>
      <c r="J22" s="451" t="s">
        <v>947</v>
      </c>
      <c r="K22" s="451" t="s">
        <v>947</v>
      </c>
      <c r="L22" s="451" t="s">
        <v>947</v>
      </c>
      <c r="M22" s="451" t="s">
        <v>947</v>
      </c>
      <c r="N22" s="451" t="s">
        <v>947</v>
      </c>
      <c r="O22" s="451" t="s">
        <v>947</v>
      </c>
      <c r="P22" s="451" t="s">
        <v>947</v>
      </c>
      <c r="Q22" s="451" t="s">
        <v>947</v>
      </c>
      <c r="R22" s="451" t="s">
        <v>947</v>
      </c>
      <c r="S22" s="451" t="s">
        <v>947</v>
      </c>
      <c r="T22" s="451" t="s">
        <v>947</v>
      </c>
      <c r="U22" s="451" t="s">
        <v>947</v>
      </c>
      <c r="V22" s="451" t="s">
        <v>947</v>
      </c>
    </row>
    <row r="23" spans="1:22" s="448" customFormat="1" ht="30" customHeight="1">
      <c r="A23" s="446">
        <v>5</v>
      </c>
      <c r="B23" s="449" t="s">
        <v>125</v>
      </c>
      <c r="C23" s="451">
        <v>164.39</v>
      </c>
      <c r="D23" s="451">
        <v>268.21</v>
      </c>
      <c r="E23" s="451">
        <v>0</v>
      </c>
      <c r="F23" s="451" t="s">
        <v>944</v>
      </c>
      <c r="G23" s="451">
        <v>164.39</v>
      </c>
      <c r="H23" s="451">
        <v>268.21</v>
      </c>
      <c r="I23" s="451">
        <v>0</v>
      </c>
      <c r="J23" s="451" t="s">
        <v>948</v>
      </c>
      <c r="K23" s="451">
        <v>164.39</v>
      </c>
      <c r="L23" s="451">
        <v>268.21</v>
      </c>
      <c r="M23" s="451">
        <v>0</v>
      </c>
      <c r="N23" s="451" t="s">
        <v>951</v>
      </c>
      <c r="O23" s="451">
        <v>164.39</v>
      </c>
      <c r="P23" s="451">
        <v>268.21</v>
      </c>
      <c r="Q23" s="451">
        <v>0</v>
      </c>
      <c r="R23" s="451" t="s">
        <v>952</v>
      </c>
      <c r="S23" s="451">
        <v>164.39</v>
      </c>
      <c r="T23" s="451">
        <v>268.21</v>
      </c>
      <c r="U23" s="451">
        <v>0</v>
      </c>
      <c r="V23" s="451" t="s">
        <v>953</v>
      </c>
    </row>
    <row r="26" spans="1:22" s="438" customFormat="1" ht="18">
      <c r="A26" s="961" t="s">
        <v>158</v>
      </c>
      <c r="B26" s="961"/>
      <c r="C26" s="961"/>
      <c r="D26" s="961"/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</row>
    <row r="27" spans="1:22" ht="14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</row>
    <row r="28" spans="1:18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22" s="437" customFormat="1" ht="19.5">
      <c r="A29" s="453" t="s">
        <v>18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4"/>
      <c r="O29" s="454"/>
      <c r="P29" s="454"/>
      <c r="Q29" s="454"/>
      <c r="R29" s="454"/>
      <c r="S29" s="454"/>
      <c r="T29" s="454"/>
      <c r="U29" s="454"/>
      <c r="V29" s="454"/>
    </row>
    <row r="30" spans="1:22" s="437" customFormat="1" ht="19.5">
      <c r="A30" s="453"/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4"/>
      <c r="O30" s="454"/>
      <c r="P30" s="454"/>
      <c r="Q30" s="454"/>
      <c r="R30" s="454"/>
      <c r="S30" s="454"/>
      <c r="T30" s="454"/>
      <c r="U30" s="454"/>
      <c r="V30" s="454"/>
    </row>
    <row r="31" spans="1:22" s="437" customFormat="1" ht="18" customHeight="1">
      <c r="A31" s="454"/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950" t="s">
        <v>938</v>
      </c>
      <c r="R31" s="950"/>
      <c r="S31" s="950"/>
      <c r="T31" s="950"/>
      <c r="U31" s="950"/>
      <c r="V31" s="454"/>
    </row>
    <row r="32" spans="1:22" s="437" customFormat="1" ht="18" customHeight="1">
      <c r="A32" s="454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950" t="s">
        <v>864</v>
      </c>
      <c r="R32" s="950"/>
      <c r="S32" s="950"/>
      <c r="T32" s="950"/>
      <c r="U32" s="950"/>
      <c r="V32" s="454"/>
    </row>
    <row r="33" spans="1:24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V33" s="229"/>
      <c r="W33" s="229"/>
      <c r="X33" s="229"/>
    </row>
  </sheetData>
  <sheetProtection/>
  <mergeCells count="38">
    <mergeCell ref="Q31:U31"/>
    <mergeCell ref="Q32:U32"/>
    <mergeCell ref="A19:A20"/>
    <mergeCell ref="B19:B20"/>
    <mergeCell ref="C19:C20"/>
    <mergeCell ref="D19:D20"/>
    <mergeCell ref="E19:E20"/>
    <mergeCell ref="F19:F20"/>
    <mergeCell ref="A21:B21"/>
    <mergeCell ref="A26:V26"/>
    <mergeCell ref="A5:V5"/>
    <mergeCell ref="A6:V6"/>
    <mergeCell ref="A7:V7"/>
    <mergeCell ref="A9:B9"/>
    <mergeCell ref="O9:V9"/>
    <mergeCell ref="A10:A14"/>
    <mergeCell ref="B10:B14"/>
    <mergeCell ref="C10:E10"/>
    <mergeCell ref="S12:U13"/>
    <mergeCell ref="V12:V14"/>
    <mergeCell ref="A16:B16"/>
    <mergeCell ref="C11:C14"/>
    <mergeCell ref="D11:D14"/>
    <mergeCell ref="E11:E14"/>
    <mergeCell ref="G11:J11"/>
    <mergeCell ref="O12:Q13"/>
    <mergeCell ref="G12:I13"/>
    <mergeCell ref="J12:J14"/>
    <mergeCell ref="K12:M13"/>
    <mergeCell ref="N12:N14"/>
    <mergeCell ref="U8:V8"/>
    <mergeCell ref="O10:V10"/>
    <mergeCell ref="K11:N11"/>
    <mergeCell ref="O11:R11"/>
    <mergeCell ref="S11:V11"/>
    <mergeCell ref="F10:F14"/>
    <mergeCell ref="G10:N10"/>
    <mergeCell ref="R12:R1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1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5"/>
  <sheetViews>
    <sheetView view="pageBreakPreview" zoomScaleNormal="70" zoomScaleSheetLayoutView="100" zoomScalePageLayoutView="0" workbookViewId="0" topLeftCell="A1">
      <selection activeCell="C11" sqref="C11:P33"/>
    </sheetView>
  </sheetViews>
  <sheetFormatPr defaultColWidth="9.140625" defaultRowHeight="12.75"/>
  <cols>
    <col min="1" max="1" width="5.57421875" style="169" customWidth="1"/>
    <col min="2" max="2" width="15.140625" style="169" customWidth="1"/>
    <col min="3" max="3" width="10.28125" style="169" customWidth="1"/>
    <col min="4" max="4" width="12.8515625" style="169" customWidth="1"/>
    <col min="5" max="5" width="8.7109375" style="161" customWidth="1"/>
    <col min="6" max="7" width="8.00390625" style="161" customWidth="1"/>
    <col min="8" max="10" width="8.140625" style="161" customWidth="1"/>
    <col min="11" max="11" width="8.421875" style="161" customWidth="1"/>
    <col min="12" max="12" width="8.140625" style="161" customWidth="1"/>
    <col min="13" max="13" width="11.28125" style="161" customWidth="1"/>
    <col min="14" max="14" width="11.8515625" style="161" customWidth="1"/>
    <col min="15" max="15" width="9.140625" style="169" customWidth="1"/>
    <col min="16" max="16" width="12.00390625" style="169" customWidth="1"/>
    <col min="17" max="16384" width="9.140625" style="161" customWidth="1"/>
  </cols>
  <sheetData>
    <row r="1" spans="4:14" ht="24.75" customHeight="1">
      <c r="D1" s="1273"/>
      <c r="E1" s="1273"/>
      <c r="F1" s="169"/>
      <c r="G1" s="169"/>
      <c r="H1" s="169"/>
      <c r="I1" s="169"/>
      <c r="J1" s="169"/>
      <c r="K1" s="169"/>
      <c r="L1" s="169"/>
      <c r="M1" s="1306" t="s">
        <v>643</v>
      </c>
      <c r="N1" s="1306"/>
    </row>
    <row r="2" spans="1:14" ht="15.75">
      <c r="A2" s="1295" t="s">
        <v>0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</row>
    <row r="3" spans="1:14" ht="18">
      <c r="A3" s="1269" t="s">
        <v>684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</row>
    <row r="4" spans="1:14" ht="9.75" customHeight="1">
      <c r="A4" s="1307" t="s">
        <v>695</v>
      </c>
      <c r="B4" s="1307"/>
      <c r="C4" s="1307"/>
      <c r="D4" s="1307"/>
      <c r="E4" s="1307"/>
      <c r="F4" s="1307"/>
      <c r="G4" s="1307"/>
      <c r="H4" s="1307"/>
      <c r="I4" s="1307"/>
      <c r="J4" s="1307"/>
      <c r="K4" s="1307"/>
      <c r="L4" s="1307"/>
      <c r="M4" s="1307"/>
      <c r="N4" s="1307"/>
    </row>
    <row r="5" spans="1:16" s="162" customFormat="1" ht="18.75" customHeight="1">
      <c r="A5" s="1307"/>
      <c r="B5" s="1307"/>
      <c r="C5" s="1307"/>
      <c r="D5" s="1307"/>
      <c r="E5" s="1307"/>
      <c r="F5" s="1307"/>
      <c r="G5" s="1307"/>
      <c r="H5" s="1307"/>
      <c r="I5" s="1307"/>
      <c r="J5" s="1307"/>
      <c r="K5" s="1307"/>
      <c r="L5" s="1307"/>
      <c r="M5" s="1307"/>
      <c r="N5" s="1307"/>
      <c r="O5" s="207"/>
      <c r="P5" s="207"/>
    </row>
    <row r="6" spans="1:14" ht="12.75">
      <c r="A6" s="1274"/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</row>
    <row r="7" spans="1:14" ht="15.75">
      <c r="A7" s="224" t="s">
        <v>861</v>
      </c>
      <c r="B7" s="224"/>
      <c r="D7" s="189"/>
      <c r="E7" s="169"/>
      <c r="F7" s="169"/>
      <c r="G7" s="169"/>
      <c r="H7" s="1287"/>
      <c r="I7" s="1287"/>
      <c r="J7" s="1287"/>
      <c r="K7" s="1287"/>
      <c r="L7" s="1287"/>
      <c r="M7" s="1287"/>
      <c r="N7" s="1287"/>
    </row>
    <row r="8" spans="1:16" ht="46.5" customHeight="1">
      <c r="A8" s="1305" t="s">
        <v>2</v>
      </c>
      <c r="B8" s="1305" t="s">
        <v>3</v>
      </c>
      <c r="C8" s="1317" t="s">
        <v>472</v>
      </c>
      <c r="D8" s="1319" t="s">
        <v>80</v>
      </c>
      <c r="E8" s="1321" t="s">
        <v>81</v>
      </c>
      <c r="F8" s="1322"/>
      <c r="G8" s="1322"/>
      <c r="H8" s="1323"/>
      <c r="I8" s="1305" t="s">
        <v>637</v>
      </c>
      <c r="J8" s="1305"/>
      <c r="K8" s="1305"/>
      <c r="L8" s="1305"/>
      <c r="M8" s="1305"/>
      <c r="N8" s="1305"/>
      <c r="O8" s="1304" t="s">
        <v>829</v>
      </c>
      <c r="P8" s="1304"/>
    </row>
    <row r="9" spans="1:16" ht="44.25" customHeight="1">
      <c r="A9" s="1305"/>
      <c r="B9" s="1305"/>
      <c r="C9" s="1318"/>
      <c r="D9" s="1320"/>
      <c r="E9" s="201" t="s">
        <v>85</v>
      </c>
      <c r="F9" s="201" t="s">
        <v>17</v>
      </c>
      <c r="G9" s="201" t="s">
        <v>38</v>
      </c>
      <c r="H9" s="201" t="s">
        <v>671</v>
      </c>
      <c r="I9" s="206" t="s">
        <v>15</v>
      </c>
      <c r="J9" s="206" t="s">
        <v>638</v>
      </c>
      <c r="K9" s="206" t="s">
        <v>639</v>
      </c>
      <c r="L9" s="206" t="s">
        <v>640</v>
      </c>
      <c r="M9" s="206" t="s">
        <v>641</v>
      </c>
      <c r="N9" s="206" t="s">
        <v>642</v>
      </c>
      <c r="O9" s="213" t="s">
        <v>842</v>
      </c>
      <c r="P9" s="213" t="s">
        <v>840</v>
      </c>
    </row>
    <row r="10" spans="1:16" s="209" customFormat="1" ht="12.75">
      <c r="A10" s="208">
        <v>1</v>
      </c>
      <c r="B10" s="208">
        <v>2</v>
      </c>
      <c r="C10" s="208">
        <v>3</v>
      </c>
      <c r="D10" s="208">
        <v>8</v>
      </c>
      <c r="E10" s="208">
        <v>9</v>
      </c>
      <c r="F10" s="208">
        <v>10</v>
      </c>
      <c r="G10" s="208">
        <v>11</v>
      </c>
      <c r="H10" s="208">
        <v>12</v>
      </c>
      <c r="I10" s="208">
        <v>9</v>
      </c>
      <c r="J10" s="208">
        <v>10</v>
      </c>
      <c r="K10" s="208">
        <v>11</v>
      </c>
      <c r="L10" s="208">
        <v>12</v>
      </c>
      <c r="M10" s="208">
        <v>13</v>
      </c>
      <c r="N10" s="208">
        <v>14</v>
      </c>
      <c r="O10" s="208">
        <v>15</v>
      </c>
      <c r="P10" s="208">
        <v>16</v>
      </c>
    </row>
    <row r="11" spans="1:16" ht="12.75">
      <c r="A11" s="170">
        <v>1</v>
      </c>
      <c r="B11" s="16" t="s">
        <v>866</v>
      </c>
      <c r="C11" s="1308" t="s">
        <v>889</v>
      </c>
      <c r="D11" s="1309"/>
      <c r="E11" s="1309"/>
      <c r="F11" s="1309"/>
      <c r="G11" s="1309"/>
      <c r="H11" s="1309"/>
      <c r="I11" s="1309"/>
      <c r="J11" s="1309"/>
      <c r="K11" s="1309"/>
      <c r="L11" s="1309"/>
      <c r="M11" s="1309"/>
      <c r="N11" s="1309"/>
      <c r="O11" s="1309"/>
      <c r="P11" s="1310"/>
    </row>
    <row r="12" spans="1:16" ht="12.75">
      <c r="A12" s="170">
        <v>2</v>
      </c>
      <c r="B12" s="16" t="s">
        <v>884</v>
      </c>
      <c r="C12" s="1311"/>
      <c r="D12" s="1312"/>
      <c r="E12" s="1312"/>
      <c r="F12" s="1312"/>
      <c r="G12" s="1312"/>
      <c r="H12" s="1312"/>
      <c r="I12" s="1312"/>
      <c r="J12" s="1312"/>
      <c r="K12" s="1312"/>
      <c r="L12" s="1312"/>
      <c r="M12" s="1312"/>
      <c r="N12" s="1312"/>
      <c r="O12" s="1312"/>
      <c r="P12" s="1313"/>
    </row>
    <row r="13" spans="1:16" ht="12.75">
      <c r="A13" s="170">
        <v>3</v>
      </c>
      <c r="B13" s="16" t="s">
        <v>867</v>
      </c>
      <c r="C13" s="1311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3"/>
    </row>
    <row r="14" spans="1:16" ht="12.75">
      <c r="A14" s="170">
        <v>4</v>
      </c>
      <c r="B14" s="16" t="s">
        <v>868</v>
      </c>
      <c r="C14" s="1311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3"/>
    </row>
    <row r="15" spans="1:16" ht="12.75">
      <c r="A15" s="170">
        <v>5</v>
      </c>
      <c r="B15" s="16" t="s">
        <v>869</v>
      </c>
      <c r="C15" s="1311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3"/>
    </row>
    <row r="16" spans="1:16" ht="12.75">
      <c r="A16" s="170">
        <v>6</v>
      </c>
      <c r="B16" s="16" t="s">
        <v>870</v>
      </c>
      <c r="C16" s="1311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3"/>
    </row>
    <row r="17" spans="1:16" ht="12.75">
      <c r="A17" s="170">
        <v>7</v>
      </c>
      <c r="B17" s="16" t="s">
        <v>871</v>
      </c>
      <c r="C17" s="1311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3"/>
    </row>
    <row r="18" spans="1:16" ht="12.75">
      <c r="A18" s="170">
        <v>8</v>
      </c>
      <c r="B18" s="16" t="s">
        <v>872</v>
      </c>
      <c r="C18" s="1311"/>
      <c r="D18" s="1312"/>
      <c r="E18" s="1312"/>
      <c r="F18" s="1312"/>
      <c r="G18" s="1312"/>
      <c r="H18" s="1312"/>
      <c r="I18" s="1312"/>
      <c r="J18" s="1312"/>
      <c r="K18" s="1312"/>
      <c r="L18" s="1312"/>
      <c r="M18" s="1312"/>
      <c r="N18" s="1312"/>
      <c r="O18" s="1312"/>
      <c r="P18" s="1313"/>
    </row>
    <row r="19" spans="1:16" ht="12.75">
      <c r="A19" s="170">
        <v>9</v>
      </c>
      <c r="B19" s="16" t="s">
        <v>873</v>
      </c>
      <c r="C19" s="1311"/>
      <c r="D19" s="1312"/>
      <c r="E19" s="1312"/>
      <c r="F19" s="1312"/>
      <c r="G19" s="1312"/>
      <c r="H19" s="1312"/>
      <c r="I19" s="1312"/>
      <c r="J19" s="1312"/>
      <c r="K19" s="1312"/>
      <c r="L19" s="1312"/>
      <c r="M19" s="1312"/>
      <c r="N19" s="1312"/>
      <c r="O19" s="1312"/>
      <c r="P19" s="1313"/>
    </row>
    <row r="20" spans="1:16" ht="12.75">
      <c r="A20" s="170">
        <v>10</v>
      </c>
      <c r="B20" s="16" t="s">
        <v>874</v>
      </c>
      <c r="C20" s="1311"/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3"/>
    </row>
    <row r="21" spans="1:16" ht="12.75">
      <c r="A21" s="170">
        <v>11</v>
      </c>
      <c r="B21" s="16" t="s">
        <v>875</v>
      </c>
      <c r="C21" s="1311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3"/>
    </row>
    <row r="22" spans="1:16" ht="12.75">
      <c r="A22" s="170">
        <v>12</v>
      </c>
      <c r="B22" s="16" t="s">
        <v>876</v>
      </c>
      <c r="C22" s="1311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3"/>
    </row>
    <row r="23" spans="1:16" ht="12.75">
      <c r="A23" s="170">
        <v>13</v>
      </c>
      <c r="B23" s="16" t="s">
        <v>877</v>
      </c>
      <c r="C23" s="1311"/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3"/>
    </row>
    <row r="24" spans="1:16" ht="12.75">
      <c r="A24" s="170">
        <v>14</v>
      </c>
      <c r="B24" s="16" t="s">
        <v>878</v>
      </c>
      <c r="C24" s="1311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3"/>
    </row>
    <row r="25" spans="1:16" ht="12.75">
      <c r="A25" s="170">
        <v>15</v>
      </c>
      <c r="B25" s="16" t="s">
        <v>879</v>
      </c>
      <c r="C25" s="1311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3"/>
    </row>
    <row r="26" spans="1:16" ht="12.75">
      <c r="A26" s="170">
        <v>16</v>
      </c>
      <c r="B26" s="16" t="s">
        <v>885</v>
      </c>
      <c r="C26" s="1311"/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3"/>
    </row>
    <row r="27" spans="1:16" ht="12.75">
      <c r="A27" s="170">
        <v>17</v>
      </c>
      <c r="B27" s="16" t="s">
        <v>880</v>
      </c>
      <c r="C27" s="1311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3"/>
    </row>
    <row r="28" spans="1:16" ht="12.75">
      <c r="A28" s="170">
        <v>18</v>
      </c>
      <c r="B28" s="16" t="s">
        <v>881</v>
      </c>
      <c r="C28" s="1311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3"/>
    </row>
    <row r="29" spans="1:16" ht="12.75">
      <c r="A29" s="170">
        <v>19</v>
      </c>
      <c r="B29" s="16" t="s">
        <v>886</v>
      </c>
      <c r="C29" s="1311"/>
      <c r="D29" s="1312"/>
      <c r="E29" s="1312"/>
      <c r="F29" s="1312"/>
      <c r="G29" s="1312"/>
      <c r="H29" s="1312"/>
      <c r="I29" s="1312"/>
      <c r="J29" s="1312"/>
      <c r="K29" s="1312"/>
      <c r="L29" s="1312"/>
      <c r="M29" s="1312"/>
      <c r="N29" s="1312"/>
      <c r="O29" s="1312"/>
      <c r="P29" s="1313"/>
    </row>
    <row r="30" spans="1:16" ht="12.75">
      <c r="A30" s="170">
        <v>20</v>
      </c>
      <c r="B30" s="16" t="s">
        <v>882</v>
      </c>
      <c r="C30" s="1311"/>
      <c r="D30" s="1312"/>
      <c r="E30" s="1312"/>
      <c r="F30" s="1312"/>
      <c r="G30" s="1312"/>
      <c r="H30" s="1312"/>
      <c r="I30" s="1312"/>
      <c r="J30" s="1312"/>
      <c r="K30" s="1312"/>
      <c r="L30" s="1312"/>
      <c r="M30" s="1312"/>
      <c r="N30" s="1312"/>
      <c r="O30" s="1312"/>
      <c r="P30" s="1313"/>
    </row>
    <row r="31" spans="1:16" ht="12.75">
      <c r="A31" s="170">
        <v>21</v>
      </c>
      <c r="B31" s="16" t="s">
        <v>887</v>
      </c>
      <c r="C31" s="1311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3"/>
    </row>
    <row r="32" spans="1:16" ht="12.75">
      <c r="A32" s="170">
        <v>22</v>
      </c>
      <c r="B32" s="16" t="s">
        <v>883</v>
      </c>
      <c r="C32" s="1311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3"/>
    </row>
    <row r="33" spans="1:16" ht="12.75">
      <c r="A33" s="170" t="s">
        <v>15</v>
      </c>
      <c r="B33" s="171"/>
      <c r="C33" s="1314"/>
      <c r="D33" s="1315"/>
      <c r="E33" s="1315"/>
      <c r="F33" s="1315"/>
      <c r="G33" s="1315"/>
      <c r="H33" s="1315"/>
      <c r="I33" s="1315"/>
      <c r="J33" s="1315"/>
      <c r="K33" s="1315"/>
      <c r="L33" s="1315"/>
      <c r="M33" s="1315"/>
      <c r="N33" s="1315"/>
      <c r="O33" s="1315"/>
      <c r="P33" s="1316"/>
    </row>
    <row r="34" spans="1:16" ht="12.75">
      <c r="A34" s="233"/>
      <c r="B34" s="233"/>
      <c r="C34" s="233"/>
      <c r="D34" s="233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</row>
    <row r="35" spans="1:16" ht="12.75">
      <c r="A35" s="234"/>
      <c r="B35" s="235"/>
      <c r="C35" s="235"/>
      <c r="D35" s="233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</row>
    <row r="36" spans="1:16" ht="12.75">
      <c r="A36" s="232"/>
      <c r="B36" s="232"/>
      <c r="C36" s="232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</row>
    <row r="37" spans="1:16" ht="12.75">
      <c r="A37" s="232"/>
      <c r="B37" s="232"/>
      <c r="C37" s="232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</row>
    <row r="38" spans="1:16" ht="12.75">
      <c r="A38" s="232"/>
      <c r="B38" s="232"/>
      <c r="C38" s="232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</row>
    <row r="39" spans="1:16" ht="15.75">
      <c r="A39" s="232"/>
      <c r="B39" s="232"/>
      <c r="C39" s="232"/>
      <c r="D39" s="231"/>
      <c r="E39" s="231"/>
      <c r="F39" s="231"/>
      <c r="G39" s="231"/>
      <c r="H39" s="231"/>
      <c r="I39" s="231"/>
      <c r="J39" s="231"/>
      <c r="K39" s="231"/>
      <c r="L39" s="231"/>
      <c r="M39" s="1324" t="s">
        <v>862</v>
      </c>
      <c r="N39" s="1324"/>
      <c r="O39" s="1324"/>
      <c r="P39" s="1324"/>
    </row>
    <row r="40" spans="1:16" ht="15.75">
      <c r="A40" s="232" t="s">
        <v>11</v>
      </c>
      <c r="B40" s="231"/>
      <c r="C40" s="231"/>
      <c r="D40" s="232"/>
      <c r="E40" s="231"/>
      <c r="F40" s="232"/>
      <c r="G40" s="232"/>
      <c r="H40" s="232"/>
      <c r="I40" s="232"/>
      <c r="J40" s="232"/>
      <c r="K40" s="232"/>
      <c r="L40" s="232"/>
      <c r="M40" s="1324" t="s">
        <v>864</v>
      </c>
      <c r="N40" s="1324"/>
      <c r="O40" s="1324"/>
      <c r="P40" s="1324"/>
    </row>
    <row r="41" spans="1:16" ht="12.75" customHeight="1">
      <c r="A41" s="231"/>
      <c r="B41" s="231"/>
      <c r="C41" s="231"/>
      <c r="D41" s="231"/>
      <c r="E41" s="232"/>
      <c r="F41" s="236"/>
      <c r="G41" s="236"/>
      <c r="H41" s="236"/>
      <c r="I41" s="236"/>
      <c r="J41" s="236"/>
      <c r="K41" s="236"/>
      <c r="L41" s="236"/>
      <c r="M41" s="236"/>
      <c r="N41" s="236"/>
      <c r="O41" s="231"/>
      <c r="P41" s="231"/>
    </row>
    <row r="42" spans="1:16" ht="12.75" customHeight="1">
      <c r="A42" s="231"/>
      <c r="B42" s="231"/>
      <c r="C42" s="231"/>
      <c r="D42" s="231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1"/>
      <c r="P42" s="231"/>
    </row>
    <row r="43" spans="1:16" ht="12.75">
      <c r="A43" s="232"/>
      <c r="B43" s="232"/>
      <c r="C43" s="231"/>
      <c r="D43" s="231"/>
      <c r="E43" s="231"/>
      <c r="F43" s="232"/>
      <c r="G43" s="232"/>
      <c r="H43" s="232"/>
      <c r="I43" s="232"/>
      <c r="J43" s="232"/>
      <c r="K43" s="232"/>
      <c r="L43" s="232"/>
      <c r="M43" s="232"/>
      <c r="N43" s="232"/>
      <c r="O43" s="231"/>
      <c r="P43" s="231"/>
    </row>
    <row r="45" spans="1:14" ht="12.75">
      <c r="A45" s="1278"/>
      <c r="B45" s="1278"/>
      <c r="C45" s="1278"/>
      <c r="D45" s="1278"/>
      <c r="E45" s="1278"/>
      <c r="F45" s="1278"/>
      <c r="G45" s="1278"/>
      <c r="H45" s="1278"/>
      <c r="I45" s="1278"/>
      <c r="J45" s="1278"/>
      <c r="K45" s="1278"/>
      <c r="L45" s="1278"/>
      <c r="M45" s="1278"/>
      <c r="N45" s="1278"/>
    </row>
  </sheetData>
  <sheetProtection/>
  <mergeCells count="18">
    <mergeCell ref="C11:P33"/>
    <mergeCell ref="A45:N45"/>
    <mergeCell ref="C8:C9"/>
    <mergeCell ref="H7:N7"/>
    <mergeCell ref="A8:A9"/>
    <mergeCell ref="B8:B9"/>
    <mergeCell ref="D8:D9"/>
    <mergeCell ref="E8:H8"/>
    <mergeCell ref="M39:P39"/>
    <mergeCell ref="M40:P40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44" right="0.43" top="0.37" bottom="0" header="0.2" footer="0.31496062992125984"/>
  <pageSetup fitToHeight="1" fitToWidth="1" horizontalDpi="600" verticalDpi="600" orientation="landscape" paperSize="9" scale="88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5"/>
  <sheetViews>
    <sheetView view="pageBreakPreview" zoomScaleNormal="70" zoomScaleSheetLayoutView="100" zoomScalePageLayoutView="0" workbookViewId="0" topLeftCell="A1">
      <selection activeCell="C11" sqref="C11:P33"/>
    </sheetView>
  </sheetViews>
  <sheetFormatPr defaultColWidth="9.140625" defaultRowHeight="12.75"/>
  <cols>
    <col min="1" max="1" width="5.57421875" style="169" customWidth="1"/>
    <col min="2" max="2" width="12.8515625" style="169" customWidth="1"/>
    <col min="3" max="3" width="10.28125" style="169" customWidth="1"/>
    <col min="4" max="4" width="12.8515625" style="169" customWidth="1"/>
    <col min="5" max="5" width="8.7109375" style="161" customWidth="1"/>
    <col min="6" max="7" width="8.00390625" style="161" customWidth="1"/>
    <col min="8" max="10" width="8.140625" style="161" customWidth="1"/>
    <col min="11" max="11" width="8.421875" style="161" customWidth="1"/>
    <col min="12" max="12" width="8.140625" style="161" customWidth="1"/>
    <col min="13" max="13" width="11.28125" style="161" customWidth="1"/>
    <col min="14" max="14" width="11.8515625" style="161" customWidth="1"/>
    <col min="15" max="15" width="9.140625" style="169" customWidth="1"/>
    <col min="16" max="16" width="13.00390625" style="169" customWidth="1"/>
    <col min="17" max="16384" width="9.140625" style="161" customWidth="1"/>
  </cols>
  <sheetData>
    <row r="1" spans="4:14" ht="24.75" customHeight="1">
      <c r="D1" s="1273"/>
      <c r="E1" s="1273"/>
      <c r="F1" s="169"/>
      <c r="G1" s="169"/>
      <c r="H1" s="169"/>
      <c r="I1" s="169"/>
      <c r="J1" s="169"/>
      <c r="K1" s="169"/>
      <c r="L1" s="169"/>
      <c r="M1" s="1306" t="s">
        <v>655</v>
      </c>
      <c r="N1" s="1306"/>
    </row>
    <row r="2" spans="1:14" ht="15.75">
      <c r="A2" s="1295" t="s">
        <v>0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</row>
    <row r="3" spans="1:14" ht="18">
      <c r="A3" s="1269" t="s">
        <v>684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</row>
    <row r="4" spans="1:14" ht="9.75" customHeight="1">
      <c r="A4" s="1307" t="s">
        <v>696</v>
      </c>
      <c r="B4" s="1307"/>
      <c r="C4" s="1307"/>
      <c r="D4" s="1307"/>
      <c r="E4" s="1307"/>
      <c r="F4" s="1307"/>
      <c r="G4" s="1307"/>
      <c r="H4" s="1307"/>
      <c r="I4" s="1307"/>
      <c r="J4" s="1307"/>
      <c r="K4" s="1307"/>
      <c r="L4" s="1307"/>
      <c r="M4" s="1307"/>
      <c r="N4" s="1307"/>
    </row>
    <row r="5" spans="1:16" s="162" customFormat="1" ht="18.75" customHeight="1">
      <c r="A5" s="1307"/>
      <c r="B5" s="1307"/>
      <c r="C5" s="1307"/>
      <c r="D5" s="1307"/>
      <c r="E5" s="1307"/>
      <c r="F5" s="1307"/>
      <c r="G5" s="1307"/>
      <c r="H5" s="1307"/>
      <c r="I5" s="1307"/>
      <c r="J5" s="1307"/>
      <c r="K5" s="1307"/>
      <c r="L5" s="1307"/>
      <c r="M5" s="1307"/>
      <c r="N5" s="1307"/>
      <c r="O5" s="207"/>
      <c r="P5" s="207"/>
    </row>
    <row r="6" spans="1:14" ht="12.75">
      <c r="A6" s="1274"/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</row>
    <row r="7" spans="1:14" ht="15.75">
      <c r="A7" s="224" t="s">
        <v>861</v>
      </c>
      <c r="B7" s="224"/>
      <c r="D7" s="189"/>
      <c r="E7" s="169"/>
      <c r="F7" s="169"/>
      <c r="G7" s="169"/>
      <c r="H7" s="1287"/>
      <c r="I7" s="1287"/>
      <c r="J7" s="1287"/>
      <c r="K7" s="1287"/>
      <c r="L7" s="1287"/>
      <c r="M7" s="1287"/>
      <c r="N7" s="1287"/>
    </row>
    <row r="8" spans="1:16" ht="24.75" customHeight="1">
      <c r="A8" s="1305" t="s">
        <v>2</v>
      </c>
      <c r="B8" s="1305" t="s">
        <v>3</v>
      </c>
      <c r="C8" s="1317" t="s">
        <v>472</v>
      </c>
      <c r="D8" s="1319" t="s">
        <v>80</v>
      </c>
      <c r="E8" s="1321" t="s">
        <v>81</v>
      </c>
      <c r="F8" s="1322"/>
      <c r="G8" s="1322"/>
      <c r="H8" s="1323"/>
      <c r="I8" s="1305" t="s">
        <v>637</v>
      </c>
      <c r="J8" s="1305"/>
      <c r="K8" s="1305"/>
      <c r="L8" s="1305"/>
      <c r="M8" s="1305"/>
      <c r="N8" s="1305"/>
      <c r="O8" s="1304" t="s">
        <v>829</v>
      </c>
      <c r="P8" s="1304"/>
    </row>
    <row r="9" spans="1:16" ht="44.25" customHeight="1">
      <c r="A9" s="1305"/>
      <c r="B9" s="1305"/>
      <c r="C9" s="1318"/>
      <c r="D9" s="1320"/>
      <c r="E9" s="202" t="s">
        <v>85</v>
      </c>
      <c r="F9" s="202" t="s">
        <v>17</v>
      </c>
      <c r="G9" s="202" t="s">
        <v>38</v>
      </c>
      <c r="H9" s="202" t="s">
        <v>671</v>
      </c>
      <c r="I9" s="206" t="s">
        <v>15</v>
      </c>
      <c r="J9" s="206" t="s">
        <v>638</v>
      </c>
      <c r="K9" s="206" t="s">
        <v>639</v>
      </c>
      <c r="L9" s="206" t="s">
        <v>640</v>
      </c>
      <c r="M9" s="206" t="s">
        <v>641</v>
      </c>
      <c r="N9" s="206" t="s">
        <v>642</v>
      </c>
      <c r="O9" s="213" t="s">
        <v>842</v>
      </c>
      <c r="P9" s="213" t="s">
        <v>840</v>
      </c>
    </row>
    <row r="10" spans="1:16" s="209" customFormat="1" ht="12.75">
      <c r="A10" s="208">
        <v>1</v>
      </c>
      <c r="B10" s="208">
        <v>2</v>
      </c>
      <c r="C10" s="208">
        <v>3</v>
      </c>
      <c r="D10" s="208">
        <v>4</v>
      </c>
      <c r="E10" s="208">
        <v>5</v>
      </c>
      <c r="F10" s="208">
        <v>6</v>
      </c>
      <c r="G10" s="208">
        <v>7</v>
      </c>
      <c r="H10" s="208">
        <v>8</v>
      </c>
      <c r="I10" s="208">
        <v>9</v>
      </c>
      <c r="J10" s="208">
        <v>10</v>
      </c>
      <c r="K10" s="208">
        <v>11</v>
      </c>
      <c r="L10" s="208">
        <v>12</v>
      </c>
      <c r="M10" s="208">
        <v>13</v>
      </c>
      <c r="N10" s="208">
        <v>14</v>
      </c>
      <c r="O10" s="208">
        <v>15</v>
      </c>
      <c r="P10" s="208">
        <v>16</v>
      </c>
    </row>
    <row r="11" spans="1:16" ht="12.75">
      <c r="A11" s="170">
        <v>1</v>
      </c>
      <c r="B11" s="16" t="s">
        <v>866</v>
      </c>
      <c r="C11" s="1308" t="s">
        <v>889</v>
      </c>
      <c r="D11" s="1309"/>
      <c r="E11" s="1309"/>
      <c r="F11" s="1309"/>
      <c r="G11" s="1309"/>
      <c r="H11" s="1309"/>
      <c r="I11" s="1309"/>
      <c r="J11" s="1309"/>
      <c r="K11" s="1309"/>
      <c r="L11" s="1309"/>
      <c r="M11" s="1309"/>
      <c r="N11" s="1309"/>
      <c r="O11" s="1309"/>
      <c r="P11" s="1310"/>
    </row>
    <row r="12" spans="1:16" ht="12.75">
      <c r="A12" s="170">
        <v>2</v>
      </c>
      <c r="B12" s="16" t="s">
        <v>884</v>
      </c>
      <c r="C12" s="1311"/>
      <c r="D12" s="1312"/>
      <c r="E12" s="1312"/>
      <c r="F12" s="1312"/>
      <c r="G12" s="1312"/>
      <c r="H12" s="1312"/>
      <c r="I12" s="1312"/>
      <c r="J12" s="1312"/>
      <c r="K12" s="1312"/>
      <c r="L12" s="1312"/>
      <c r="M12" s="1312"/>
      <c r="N12" s="1312"/>
      <c r="O12" s="1312"/>
      <c r="P12" s="1313"/>
    </row>
    <row r="13" spans="1:16" ht="12.75">
      <c r="A13" s="170">
        <v>3</v>
      </c>
      <c r="B13" s="16" t="s">
        <v>867</v>
      </c>
      <c r="C13" s="1311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3"/>
    </row>
    <row r="14" spans="1:16" ht="12.75">
      <c r="A14" s="170">
        <v>4</v>
      </c>
      <c r="B14" s="16" t="s">
        <v>868</v>
      </c>
      <c r="C14" s="1311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3"/>
    </row>
    <row r="15" spans="1:16" ht="12.75">
      <c r="A15" s="170">
        <v>5</v>
      </c>
      <c r="B15" s="16" t="s">
        <v>869</v>
      </c>
      <c r="C15" s="1311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3"/>
    </row>
    <row r="16" spans="1:16" ht="12.75">
      <c r="A16" s="170">
        <v>6</v>
      </c>
      <c r="B16" s="16" t="s">
        <v>870</v>
      </c>
      <c r="C16" s="1311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3"/>
    </row>
    <row r="17" spans="1:16" ht="12.75">
      <c r="A17" s="170">
        <v>7</v>
      </c>
      <c r="B17" s="16" t="s">
        <v>871</v>
      </c>
      <c r="C17" s="1311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3"/>
    </row>
    <row r="18" spans="1:16" ht="12.75">
      <c r="A18" s="170">
        <v>8</v>
      </c>
      <c r="B18" s="16" t="s">
        <v>872</v>
      </c>
      <c r="C18" s="1311"/>
      <c r="D18" s="1312"/>
      <c r="E18" s="1312"/>
      <c r="F18" s="1312"/>
      <c r="G18" s="1312"/>
      <c r="H18" s="1312"/>
      <c r="I18" s="1312"/>
      <c r="J18" s="1312"/>
      <c r="K18" s="1312"/>
      <c r="L18" s="1312"/>
      <c r="M18" s="1312"/>
      <c r="N18" s="1312"/>
      <c r="O18" s="1312"/>
      <c r="P18" s="1313"/>
    </row>
    <row r="19" spans="1:16" ht="12.75">
      <c r="A19" s="170">
        <v>9</v>
      </c>
      <c r="B19" s="16" t="s">
        <v>873</v>
      </c>
      <c r="C19" s="1311"/>
      <c r="D19" s="1312"/>
      <c r="E19" s="1312"/>
      <c r="F19" s="1312"/>
      <c r="G19" s="1312"/>
      <c r="H19" s="1312"/>
      <c r="I19" s="1312"/>
      <c r="J19" s="1312"/>
      <c r="K19" s="1312"/>
      <c r="L19" s="1312"/>
      <c r="M19" s="1312"/>
      <c r="N19" s="1312"/>
      <c r="O19" s="1312"/>
      <c r="P19" s="1313"/>
    </row>
    <row r="20" spans="1:16" ht="12.75">
      <c r="A20" s="170">
        <v>10</v>
      </c>
      <c r="B20" s="16" t="s">
        <v>874</v>
      </c>
      <c r="C20" s="1311"/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3"/>
    </row>
    <row r="21" spans="1:16" ht="12.75">
      <c r="A21" s="170">
        <v>11</v>
      </c>
      <c r="B21" s="16" t="s">
        <v>875</v>
      </c>
      <c r="C21" s="1311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3"/>
    </row>
    <row r="22" spans="1:16" ht="12.75">
      <c r="A22" s="170">
        <v>12</v>
      </c>
      <c r="B22" s="16" t="s">
        <v>876</v>
      </c>
      <c r="C22" s="1311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3"/>
    </row>
    <row r="23" spans="1:16" ht="12.75">
      <c r="A23" s="170">
        <v>13</v>
      </c>
      <c r="B23" s="16" t="s">
        <v>877</v>
      </c>
      <c r="C23" s="1311"/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3"/>
    </row>
    <row r="24" spans="1:16" ht="12.75">
      <c r="A24" s="170">
        <v>14</v>
      </c>
      <c r="B24" s="16" t="s">
        <v>878</v>
      </c>
      <c r="C24" s="1311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3"/>
    </row>
    <row r="25" spans="1:16" ht="12.75">
      <c r="A25" s="170">
        <v>15</v>
      </c>
      <c r="B25" s="16" t="s">
        <v>879</v>
      </c>
      <c r="C25" s="1311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3"/>
    </row>
    <row r="26" spans="1:16" ht="12.75">
      <c r="A26" s="170">
        <v>16</v>
      </c>
      <c r="B26" s="16" t="s">
        <v>885</v>
      </c>
      <c r="C26" s="1311"/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3"/>
    </row>
    <row r="27" spans="1:16" ht="12.75">
      <c r="A27" s="170">
        <v>17</v>
      </c>
      <c r="B27" s="16" t="s">
        <v>880</v>
      </c>
      <c r="C27" s="1311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3"/>
    </row>
    <row r="28" spans="1:16" ht="12.75">
      <c r="A28" s="170">
        <v>18</v>
      </c>
      <c r="B28" s="16" t="s">
        <v>881</v>
      </c>
      <c r="C28" s="1311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3"/>
    </row>
    <row r="29" spans="1:16" ht="12.75">
      <c r="A29" s="170">
        <v>19</v>
      </c>
      <c r="B29" s="16" t="s">
        <v>886</v>
      </c>
      <c r="C29" s="1311"/>
      <c r="D29" s="1312"/>
      <c r="E29" s="1312"/>
      <c r="F29" s="1312"/>
      <c r="G29" s="1312"/>
      <c r="H29" s="1312"/>
      <c r="I29" s="1312"/>
      <c r="J29" s="1312"/>
      <c r="K29" s="1312"/>
      <c r="L29" s="1312"/>
      <c r="M29" s="1312"/>
      <c r="N29" s="1312"/>
      <c r="O29" s="1312"/>
      <c r="P29" s="1313"/>
    </row>
    <row r="30" spans="1:16" ht="12.75">
      <c r="A30" s="170">
        <v>20</v>
      </c>
      <c r="B30" s="16" t="s">
        <v>882</v>
      </c>
      <c r="C30" s="1311"/>
      <c r="D30" s="1312"/>
      <c r="E30" s="1312"/>
      <c r="F30" s="1312"/>
      <c r="G30" s="1312"/>
      <c r="H30" s="1312"/>
      <c r="I30" s="1312"/>
      <c r="J30" s="1312"/>
      <c r="K30" s="1312"/>
      <c r="L30" s="1312"/>
      <c r="M30" s="1312"/>
      <c r="N30" s="1312"/>
      <c r="O30" s="1312"/>
      <c r="P30" s="1313"/>
    </row>
    <row r="31" spans="1:16" ht="12.75">
      <c r="A31" s="170">
        <v>21</v>
      </c>
      <c r="B31" s="16" t="s">
        <v>887</v>
      </c>
      <c r="C31" s="1311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3"/>
    </row>
    <row r="32" spans="1:16" ht="12.75">
      <c r="A32" s="170">
        <v>22</v>
      </c>
      <c r="B32" s="16" t="s">
        <v>883</v>
      </c>
      <c r="C32" s="1311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3"/>
    </row>
    <row r="33" spans="1:16" ht="12.75">
      <c r="A33" s="170" t="s">
        <v>15</v>
      </c>
      <c r="B33" s="171"/>
      <c r="C33" s="1314"/>
      <c r="D33" s="1315"/>
      <c r="E33" s="1315"/>
      <c r="F33" s="1315"/>
      <c r="G33" s="1315"/>
      <c r="H33" s="1315"/>
      <c r="I33" s="1315"/>
      <c r="J33" s="1315"/>
      <c r="K33" s="1315"/>
      <c r="L33" s="1315"/>
      <c r="M33" s="1315"/>
      <c r="N33" s="1315"/>
      <c r="O33" s="1315"/>
      <c r="P33" s="1316"/>
    </row>
    <row r="34" spans="1:16" ht="12.75">
      <c r="A34" s="233"/>
      <c r="B34" s="233"/>
      <c r="C34" s="233"/>
      <c r="D34" s="233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</row>
    <row r="35" spans="1:16" ht="12.75">
      <c r="A35" s="234"/>
      <c r="B35" s="235"/>
      <c r="C35" s="235"/>
      <c r="D35" s="233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</row>
    <row r="36" spans="1:16" ht="12.75">
      <c r="A36" s="232"/>
      <c r="B36" s="232"/>
      <c r="C36" s="232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</row>
    <row r="37" spans="1:16" ht="12.75">
      <c r="A37" s="232"/>
      <c r="B37" s="232"/>
      <c r="C37" s="232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</row>
    <row r="38" spans="1:16" ht="12.75">
      <c r="A38" s="232"/>
      <c r="B38" s="232"/>
      <c r="C38" s="232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</row>
    <row r="39" spans="1:16" ht="12.75">
      <c r="A39" s="232"/>
      <c r="B39" s="232"/>
      <c r="C39" s="232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  <row r="40" spans="1:16" ht="15.75">
      <c r="A40" s="232" t="s">
        <v>11</v>
      </c>
      <c r="B40" s="231"/>
      <c r="C40" s="231"/>
      <c r="D40" s="232"/>
      <c r="E40" s="231"/>
      <c r="F40" s="232"/>
      <c r="G40" s="232"/>
      <c r="H40" s="232"/>
      <c r="I40" s="232"/>
      <c r="J40" s="232"/>
      <c r="K40" s="232"/>
      <c r="L40" s="232"/>
      <c r="M40" s="232"/>
      <c r="N40" s="1324" t="s">
        <v>862</v>
      </c>
      <c r="O40" s="1324"/>
      <c r="P40" s="1324"/>
    </row>
    <row r="41" spans="1:16" ht="12.75" customHeight="1">
      <c r="A41" s="231"/>
      <c r="B41" s="231"/>
      <c r="C41" s="231"/>
      <c r="D41" s="231"/>
      <c r="E41" s="232"/>
      <c r="F41" s="236"/>
      <c r="G41" s="236"/>
      <c r="H41" s="236"/>
      <c r="I41" s="236"/>
      <c r="J41" s="236"/>
      <c r="K41" s="236"/>
      <c r="L41" s="236"/>
      <c r="M41" s="236"/>
      <c r="N41" s="1324" t="s">
        <v>864</v>
      </c>
      <c r="O41" s="1324"/>
      <c r="P41" s="1324"/>
    </row>
    <row r="42" spans="1:16" ht="12.75" customHeight="1">
      <c r="A42" s="231"/>
      <c r="B42" s="231"/>
      <c r="C42" s="231"/>
      <c r="D42" s="231"/>
      <c r="E42" s="1325"/>
      <c r="F42" s="1325"/>
      <c r="G42" s="1325"/>
      <c r="H42" s="1325"/>
      <c r="I42" s="1325"/>
      <c r="J42" s="1325"/>
      <c r="K42" s="1325"/>
      <c r="L42" s="1325"/>
      <c r="M42" s="1325"/>
      <c r="N42" s="1325"/>
      <c r="O42" s="231"/>
      <c r="P42" s="231"/>
    </row>
    <row r="43" spans="1:16" ht="12.75">
      <c r="A43" s="232"/>
      <c r="B43" s="232"/>
      <c r="C43" s="231"/>
      <c r="D43" s="231"/>
      <c r="E43" s="231"/>
      <c r="F43" s="232"/>
      <c r="G43" s="232"/>
      <c r="H43" s="232"/>
      <c r="I43" s="232"/>
      <c r="J43" s="232"/>
      <c r="K43" s="232"/>
      <c r="L43" s="232"/>
      <c r="M43" s="232"/>
      <c r="N43" s="232"/>
      <c r="O43" s="231"/>
      <c r="P43" s="231"/>
    </row>
    <row r="45" spans="1:14" ht="12.75">
      <c r="A45" s="1278"/>
      <c r="B45" s="1278"/>
      <c r="C45" s="1278"/>
      <c r="D45" s="1278"/>
      <c r="E45" s="1278"/>
      <c r="F45" s="1278"/>
      <c r="G45" s="1278"/>
      <c r="H45" s="1278"/>
      <c r="I45" s="1278"/>
      <c r="J45" s="1278"/>
      <c r="K45" s="1278"/>
      <c r="L45" s="1278"/>
      <c r="M45" s="1278"/>
      <c r="N45" s="1278"/>
    </row>
  </sheetData>
  <sheetProtection/>
  <mergeCells count="19">
    <mergeCell ref="E42:N42"/>
    <mergeCell ref="A45:N45"/>
    <mergeCell ref="H7:N7"/>
    <mergeCell ref="A8:A9"/>
    <mergeCell ref="B8:B9"/>
    <mergeCell ref="C8:C9"/>
    <mergeCell ref="D8:D9"/>
    <mergeCell ref="E8:H8"/>
    <mergeCell ref="N40:P40"/>
    <mergeCell ref="N41:P41"/>
    <mergeCell ref="C11:P33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53" right="0.39" top="0.41" bottom="0" header="0.23" footer="0.31496062992125984"/>
  <pageSetup fitToHeight="1" fitToWidth="1" horizontalDpi="600" verticalDpi="600" orientation="landscape" paperSize="9" scale="91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40"/>
  <sheetViews>
    <sheetView view="pageBreakPreview" zoomScaleNormal="90" zoomScaleSheetLayoutView="100" zoomScalePageLayoutView="0" workbookViewId="0" topLeftCell="A1">
      <selection activeCell="G37" sqref="G37"/>
    </sheetView>
  </sheetViews>
  <sheetFormatPr defaultColWidth="9.140625" defaultRowHeight="12.75"/>
  <cols>
    <col min="1" max="1" width="7.140625" style="56" customWidth="1"/>
    <col min="2" max="2" width="11.28125" style="56" customWidth="1"/>
    <col min="3" max="4" width="8.57421875" style="56" customWidth="1"/>
    <col min="5" max="5" width="8.7109375" style="56" customWidth="1"/>
    <col min="6" max="6" width="8.57421875" style="56" customWidth="1"/>
    <col min="7" max="7" width="9.7109375" style="56" customWidth="1"/>
    <col min="8" max="8" width="10.28125" style="56" customWidth="1"/>
    <col min="9" max="9" width="9.7109375" style="56" customWidth="1"/>
    <col min="10" max="10" width="9.28125" style="56" customWidth="1"/>
    <col min="11" max="14" width="9.8515625" style="56" customWidth="1"/>
    <col min="15" max="15" width="11.421875" style="56" customWidth="1"/>
    <col min="16" max="16" width="12.28125" style="56" customWidth="1"/>
    <col min="17" max="17" width="11.57421875" style="56" customWidth="1"/>
    <col min="18" max="18" width="16.00390625" style="56" customWidth="1"/>
    <col min="19" max="19" width="9.00390625" style="56" customWidth="1"/>
    <col min="20" max="20" width="9.140625" style="56" hidden="1" customWidth="1"/>
    <col min="21" max="16384" width="9.140625" style="56" customWidth="1"/>
  </cols>
  <sheetData>
    <row r="1" spans="7:19" s="13" customFormat="1" ht="15.75">
      <c r="G1" s="1010" t="s">
        <v>0</v>
      </c>
      <c r="H1" s="1010"/>
      <c r="I1" s="1010"/>
      <c r="J1" s="1010"/>
      <c r="K1" s="1010"/>
      <c r="L1" s="1010"/>
      <c r="M1" s="1010"/>
      <c r="N1" s="32"/>
      <c r="O1" s="32"/>
      <c r="R1" s="35" t="s">
        <v>522</v>
      </c>
      <c r="S1" s="35"/>
    </row>
    <row r="2" spans="2:15" s="13" customFormat="1" ht="20.25">
      <c r="B2" s="96"/>
      <c r="E2" s="1033" t="s">
        <v>684</v>
      </c>
      <c r="F2" s="1033"/>
      <c r="G2" s="1033"/>
      <c r="H2" s="1033"/>
      <c r="I2" s="1033"/>
      <c r="J2" s="1033"/>
      <c r="K2" s="1033"/>
      <c r="L2" s="1033"/>
      <c r="M2" s="1033"/>
      <c r="N2" s="1033"/>
      <c r="O2" s="1033"/>
    </row>
    <row r="3" spans="2:10" s="13" customFormat="1" ht="20.25">
      <c r="B3" s="94"/>
      <c r="C3" s="94"/>
      <c r="D3" s="94"/>
      <c r="E3" s="94"/>
      <c r="F3" s="94"/>
      <c r="G3" s="94"/>
      <c r="H3" s="94"/>
      <c r="I3" s="94"/>
      <c r="J3" s="94"/>
    </row>
    <row r="4" spans="2:20" ht="18">
      <c r="B4" s="1326" t="s">
        <v>832</v>
      </c>
      <c r="C4" s="1326"/>
      <c r="D4" s="1326"/>
      <c r="E4" s="1326"/>
      <c r="F4" s="1326"/>
      <c r="G4" s="1326"/>
      <c r="H4" s="1326"/>
      <c r="I4" s="1326"/>
      <c r="J4" s="1326"/>
      <c r="K4" s="1326"/>
      <c r="L4" s="1326"/>
      <c r="M4" s="1326"/>
      <c r="N4" s="1326"/>
      <c r="O4" s="1326"/>
      <c r="P4" s="1326"/>
      <c r="Q4" s="1326"/>
      <c r="R4" s="1326"/>
      <c r="S4" s="1326"/>
      <c r="T4" s="1326"/>
    </row>
    <row r="5" spans="1:2" ht="15.75">
      <c r="A5" s="976" t="s">
        <v>861</v>
      </c>
      <c r="B5" s="976"/>
    </row>
    <row r="6" ht="15">
      <c r="B6" s="59"/>
    </row>
    <row r="7" spans="1:18" s="60" customFormat="1" ht="42" customHeight="1">
      <c r="A7" s="974" t="s">
        <v>2</v>
      </c>
      <c r="B7" s="1327" t="s">
        <v>3</v>
      </c>
      <c r="C7" s="1334" t="s">
        <v>231</v>
      </c>
      <c r="D7" s="1334"/>
      <c r="E7" s="1334"/>
      <c r="F7" s="1334"/>
      <c r="G7" s="1331" t="s">
        <v>755</v>
      </c>
      <c r="H7" s="1332"/>
      <c r="I7" s="1332"/>
      <c r="J7" s="1335"/>
      <c r="K7" s="1331" t="s">
        <v>201</v>
      </c>
      <c r="L7" s="1332"/>
      <c r="M7" s="1332"/>
      <c r="N7" s="1335"/>
      <c r="O7" s="1331" t="s">
        <v>102</v>
      </c>
      <c r="P7" s="1332"/>
      <c r="Q7" s="1332"/>
      <c r="R7" s="1333"/>
    </row>
    <row r="8" spans="1:19" s="61" customFormat="1" ht="37.5" customHeight="1">
      <c r="A8" s="974"/>
      <c r="B8" s="1328"/>
      <c r="C8" s="66" t="s">
        <v>88</v>
      </c>
      <c r="D8" s="66" t="s">
        <v>92</v>
      </c>
      <c r="E8" s="66" t="s">
        <v>93</v>
      </c>
      <c r="F8" s="66" t="s">
        <v>15</v>
      </c>
      <c r="G8" s="66" t="s">
        <v>88</v>
      </c>
      <c r="H8" s="66" t="s">
        <v>92</v>
      </c>
      <c r="I8" s="66" t="s">
        <v>93</v>
      </c>
      <c r="J8" s="66" t="s">
        <v>15</v>
      </c>
      <c r="K8" s="66" t="s">
        <v>88</v>
      </c>
      <c r="L8" s="66" t="s">
        <v>92</v>
      </c>
      <c r="M8" s="66" t="s">
        <v>93</v>
      </c>
      <c r="N8" s="66" t="s">
        <v>15</v>
      </c>
      <c r="O8" s="66" t="s">
        <v>135</v>
      </c>
      <c r="P8" s="66" t="s">
        <v>136</v>
      </c>
      <c r="Q8" s="124" t="s">
        <v>137</v>
      </c>
      <c r="R8" s="66" t="s">
        <v>138</v>
      </c>
      <c r="S8" s="91"/>
    </row>
    <row r="9" spans="1:18" s="211" customFormat="1" ht="15.75" customHeight="1">
      <c r="A9" s="51">
        <v>1</v>
      </c>
      <c r="B9" s="116">
        <v>2</v>
      </c>
      <c r="C9" s="210">
        <v>3</v>
      </c>
      <c r="D9" s="210">
        <v>4</v>
      </c>
      <c r="E9" s="210">
        <v>5</v>
      </c>
      <c r="F9" s="210">
        <v>6</v>
      </c>
      <c r="G9" s="210">
        <v>7</v>
      </c>
      <c r="H9" s="210">
        <v>8</v>
      </c>
      <c r="I9" s="210">
        <v>9</v>
      </c>
      <c r="J9" s="210">
        <v>10</v>
      </c>
      <c r="K9" s="210">
        <v>11</v>
      </c>
      <c r="L9" s="210">
        <v>12</v>
      </c>
      <c r="M9" s="210">
        <v>13</v>
      </c>
      <c r="N9" s="210">
        <v>14</v>
      </c>
      <c r="O9" s="210">
        <v>15</v>
      </c>
      <c r="P9" s="210">
        <v>16</v>
      </c>
      <c r="Q9" s="210">
        <v>17</v>
      </c>
      <c r="R9" s="116">
        <v>18</v>
      </c>
    </row>
    <row r="10" spans="1:18" s="126" customFormat="1" ht="15.75" customHeight="1">
      <c r="A10" s="3">
        <v>1</v>
      </c>
      <c r="B10" s="16" t="s">
        <v>866</v>
      </c>
      <c r="C10" s="1329">
        <v>1301</v>
      </c>
      <c r="D10" s="1330"/>
      <c r="E10" s="176">
        <v>0</v>
      </c>
      <c r="F10" s="246">
        <f>SUM(C10:E10)</f>
        <v>1301</v>
      </c>
      <c r="G10" s="1329">
        <v>1301</v>
      </c>
      <c r="H10" s="1330"/>
      <c r="I10" s="176">
        <v>0</v>
      </c>
      <c r="J10" s="374">
        <f>SUM(G10:I10)</f>
        <v>1301</v>
      </c>
      <c r="K10" s="246" t="s">
        <v>893</v>
      </c>
      <c r="L10" s="246" t="s">
        <v>893</v>
      </c>
      <c r="M10" s="246" t="s">
        <v>893</v>
      </c>
      <c r="N10" s="246">
        <f>SUM(K10:M10)</f>
        <v>0</v>
      </c>
      <c r="O10" s="246">
        <v>0</v>
      </c>
      <c r="P10" s="246">
        <v>0</v>
      </c>
      <c r="Q10" s="246">
        <v>0</v>
      </c>
      <c r="R10" s="248">
        <v>0</v>
      </c>
    </row>
    <row r="11" spans="1:18" s="126" customFormat="1" ht="15.75" customHeight="1">
      <c r="A11" s="3">
        <v>2</v>
      </c>
      <c r="B11" s="16" t="s">
        <v>884</v>
      </c>
      <c r="C11" s="1329">
        <v>309</v>
      </c>
      <c r="D11" s="1330"/>
      <c r="E11" s="176">
        <v>0</v>
      </c>
      <c r="F11" s="246">
        <f>SUM(C11:E11)</f>
        <v>309</v>
      </c>
      <c r="G11" s="1329">
        <v>309</v>
      </c>
      <c r="H11" s="1330"/>
      <c r="I11" s="176">
        <v>0</v>
      </c>
      <c r="J11" s="374">
        <f aca="true" t="shared" si="0" ref="J11:J31">SUM(G11:I11)</f>
        <v>309</v>
      </c>
      <c r="K11" s="246" t="s">
        <v>893</v>
      </c>
      <c r="L11" s="246" t="s">
        <v>893</v>
      </c>
      <c r="M11" s="246" t="s">
        <v>893</v>
      </c>
      <c r="N11" s="246">
        <f aca="true" t="shared" si="1" ref="N11:N31">SUM(K11:M11)</f>
        <v>0</v>
      </c>
      <c r="O11" s="246">
        <v>0</v>
      </c>
      <c r="P11" s="246">
        <v>0</v>
      </c>
      <c r="Q11" s="246">
        <v>0</v>
      </c>
      <c r="R11" s="248">
        <v>0</v>
      </c>
    </row>
    <row r="12" spans="1:18" s="126" customFormat="1" ht="15.75" customHeight="1">
      <c r="A12" s="3">
        <v>3</v>
      </c>
      <c r="B12" s="16" t="s">
        <v>867</v>
      </c>
      <c r="C12" s="1329">
        <v>660</v>
      </c>
      <c r="D12" s="1330"/>
      <c r="E12" s="176">
        <v>0</v>
      </c>
      <c r="F12" s="246">
        <f aca="true" t="shared" si="2" ref="F12:F31">SUM(C12:E12)</f>
        <v>660</v>
      </c>
      <c r="G12" s="1329">
        <v>660</v>
      </c>
      <c r="H12" s="1330"/>
      <c r="I12" s="176">
        <v>0</v>
      </c>
      <c r="J12" s="374">
        <f t="shared" si="0"/>
        <v>660</v>
      </c>
      <c r="K12" s="246" t="s">
        <v>893</v>
      </c>
      <c r="L12" s="246" t="s">
        <v>893</v>
      </c>
      <c r="M12" s="246" t="s">
        <v>893</v>
      </c>
      <c r="N12" s="246">
        <f t="shared" si="1"/>
        <v>0</v>
      </c>
      <c r="O12" s="246">
        <v>0</v>
      </c>
      <c r="P12" s="246">
        <v>0</v>
      </c>
      <c r="Q12" s="246">
        <v>0</v>
      </c>
      <c r="R12" s="248">
        <v>0</v>
      </c>
    </row>
    <row r="13" spans="1:18" s="126" customFormat="1" ht="15.75" customHeight="1">
      <c r="A13" s="3">
        <v>4</v>
      </c>
      <c r="B13" s="16" t="s">
        <v>868</v>
      </c>
      <c r="C13" s="1329">
        <v>398</v>
      </c>
      <c r="D13" s="1330"/>
      <c r="E13" s="176">
        <v>0</v>
      </c>
      <c r="F13" s="246">
        <f t="shared" si="2"/>
        <v>398</v>
      </c>
      <c r="G13" s="1329">
        <v>398</v>
      </c>
      <c r="H13" s="1330"/>
      <c r="I13" s="176">
        <v>0</v>
      </c>
      <c r="J13" s="374">
        <f t="shared" si="0"/>
        <v>398</v>
      </c>
      <c r="K13" s="246" t="s">
        <v>893</v>
      </c>
      <c r="L13" s="246" t="s">
        <v>893</v>
      </c>
      <c r="M13" s="246" t="s">
        <v>893</v>
      </c>
      <c r="N13" s="246">
        <f t="shared" si="1"/>
        <v>0</v>
      </c>
      <c r="O13" s="246">
        <v>0</v>
      </c>
      <c r="P13" s="246">
        <v>0</v>
      </c>
      <c r="Q13" s="246">
        <v>0</v>
      </c>
      <c r="R13" s="248">
        <v>0</v>
      </c>
    </row>
    <row r="14" spans="1:18" s="126" customFormat="1" ht="15.75" customHeight="1">
      <c r="A14" s="3">
        <v>5</v>
      </c>
      <c r="B14" s="16" t="s">
        <v>869</v>
      </c>
      <c r="C14" s="1329">
        <v>680</v>
      </c>
      <c r="D14" s="1330"/>
      <c r="E14" s="176">
        <v>0</v>
      </c>
      <c r="F14" s="246">
        <f t="shared" si="2"/>
        <v>680</v>
      </c>
      <c r="G14" s="1329">
        <v>680</v>
      </c>
      <c r="H14" s="1330"/>
      <c r="I14" s="176">
        <v>0</v>
      </c>
      <c r="J14" s="374">
        <f t="shared" si="0"/>
        <v>680</v>
      </c>
      <c r="K14" s="246" t="s">
        <v>893</v>
      </c>
      <c r="L14" s="246" t="s">
        <v>893</v>
      </c>
      <c r="M14" s="246" t="s">
        <v>893</v>
      </c>
      <c r="N14" s="246">
        <f t="shared" si="1"/>
        <v>0</v>
      </c>
      <c r="O14" s="246">
        <v>0</v>
      </c>
      <c r="P14" s="246">
        <v>0</v>
      </c>
      <c r="Q14" s="246">
        <v>0</v>
      </c>
      <c r="R14" s="248">
        <v>0</v>
      </c>
    </row>
    <row r="15" spans="1:18" s="126" customFormat="1" ht="15.75" customHeight="1">
      <c r="A15" s="3">
        <v>6</v>
      </c>
      <c r="B15" s="16" t="s">
        <v>870</v>
      </c>
      <c r="C15" s="1329">
        <v>711</v>
      </c>
      <c r="D15" s="1330"/>
      <c r="E15" s="176">
        <v>0</v>
      </c>
      <c r="F15" s="246">
        <f t="shared" si="2"/>
        <v>711</v>
      </c>
      <c r="G15" s="1329">
        <v>711</v>
      </c>
      <c r="H15" s="1330"/>
      <c r="I15" s="176">
        <v>0</v>
      </c>
      <c r="J15" s="374">
        <f t="shared" si="0"/>
        <v>711</v>
      </c>
      <c r="K15" s="246" t="s">
        <v>893</v>
      </c>
      <c r="L15" s="246" t="s">
        <v>893</v>
      </c>
      <c r="M15" s="246" t="s">
        <v>893</v>
      </c>
      <c r="N15" s="246">
        <f t="shared" si="1"/>
        <v>0</v>
      </c>
      <c r="O15" s="246">
        <v>0</v>
      </c>
      <c r="P15" s="246">
        <v>0</v>
      </c>
      <c r="Q15" s="246">
        <v>0</v>
      </c>
      <c r="R15" s="248">
        <v>0</v>
      </c>
    </row>
    <row r="16" spans="1:18" s="126" customFormat="1" ht="15.75" customHeight="1">
      <c r="A16" s="3">
        <v>7</v>
      </c>
      <c r="B16" s="16" t="s">
        <v>871</v>
      </c>
      <c r="C16" s="1329">
        <v>826</v>
      </c>
      <c r="D16" s="1330"/>
      <c r="E16" s="176">
        <v>0</v>
      </c>
      <c r="F16" s="246">
        <f t="shared" si="2"/>
        <v>826</v>
      </c>
      <c r="G16" s="1329">
        <v>826</v>
      </c>
      <c r="H16" s="1330"/>
      <c r="I16" s="176">
        <v>0</v>
      </c>
      <c r="J16" s="374">
        <f t="shared" si="0"/>
        <v>826</v>
      </c>
      <c r="K16" s="246" t="s">
        <v>893</v>
      </c>
      <c r="L16" s="246" t="s">
        <v>893</v>
      </c>
      <c r="M16" s="246" t="s">
        <v>893</v>
      </c>
      <c r="N16" s="246">
        <f t="shared" si="1"/>
        <v>0</v>
      </c>
      <c r="O16" s="246">
        <v>0</v>
      </c>
      <c r="P16" s="246">
        <v>0</v>
      </c>
      <c r="Q16" s="246">
        <v>0</v>
      </c>
      <c r="R16" s="248">
        <v>0</v>
      </c>
    </row>
    <row r="17" spans="1:18" s="126" customFormat="1" ht="15.75" customHeight="1">
      <c r="A17" s="3">
        <v>8</v>
      </c>
      <c r="B17" s="16" t="s">
        <v>872</v>
      </c>
      <c r="C17" s="1329">
        <v>1491</v>
      </c>
      <c r="D17" s="1330"/>
      <c r="E17" s="176">
        <v>0</v>
      </c>
      <c r="F17" s="246">
        <f t="shared" si="2"/>
        <v>1491</v>
      </c>
      <c r="G17" s="1329">
        <v>1491</v>
      </c>
      <c r="H17" s="1330"/>
      <c r="I17" s="176">
        <v>0</v>
      </c>
      <c r="J17" s="374">
        <f t="shared" si="0"/>
        <v>1491</v>
      </c>
      <c r="K17" s="246" t="s">
        <v>893</v>
      </c>
      <c r="L17" s="246" t="s">
        <v>893</v>
      </c>
      <c r="M17" s="246" t="s">
        <v>893</v>
      </c>
      <c r="N17" s="246">
        <f t="shared" si="1"/>
        <v>0</v>
      </c>
      <c r="O17" s="246">
        <v>0</v>
      </c>
      <c r="P17" s="246">
        <v>0</v>
      </c>
      <c r="Q17" s="246">
        <v>0</v>
      </c>
      <c r="R17" s="248">
        <v>0</v>
      </c>
    </row>
    <row r="18" spans="1:18" s="126" customFormat="1" ht="15.75" customHeight="1">
      <c r="A18" s="3">
        <v>9</v>
      </c>
      <c r="B18" s="16" t="s">
        <v>873</v>
      </c>
      <c r="C18" s="1329">
        <v>532</v>
      </c>
      <c r="D18" s="1330"/>
      <c r="E18" s="176">
        <v>0</v>
      </c>
      <c r="F18" s="246">
        <f t="shared" si="2"/>
        <v>532</v>
      </c>
      <c r="G18" s="1329">
        <v>532</v>
      </c>
      <c r="H18" s="1330"/>
      <c r="I18" s="176">
        <v>0</v>
      </c>
      <c r="J18" s="374">
        <f t="shared" si="0"/>
        <v>532</v>
      </c>
      <c r="K18" s="246" t="s">
        <v>893</v>
      </c>
      <c r="L18" s="246" t="s">
        <v>893</v>
      </c>
      <c r="M18" s="246" t="s">
        <v>893</v>
      </c>
      <c r="N18" s="246">
        <f t="shared" si="1"/>
        <v>0</v>
      </c>
      <c r="O18" s="246">
        <v>0</v>
      </c>
      <c r="P18" s="246">
        <v>0</v>
      </c>
      <c r="Q18" s="246">
        <v>0</v>
      </c>
      <c r="R18" s="248">
        <v>0</v>
      </c>
    </row>
    <row r="19" spans="1:18" s="126" customFormat="1" ht="15.75" customHeight="1">
      <c r="A19" s="3">
        <v>10</v>
      </c>
      <c r="B19" s="16" t="s">
        <v>874</v>
      </c>
      <c r="C19" s="1329">
        <v>1734</v>
      </c>
      <c r="D19" s="1330"/>
      <c r="E19" s="176">
        <v>0</v>
      </c>
      <c r="F19" s="246">
        <f t="shared" si="2"/>
        <v>1734</v>
      </c>
      <c r="G19" s="1329">
        <v>1734</v>
      </c>
      <c r="H19" s="1330"/>
      <c r="I19" s="176">
        <v>0</v>
      </c>
      <c r="J19" s="374">
        <f t="shared" si="0"/>
        <v>1734</v>
      </c>
      <c r="K19" s="246" t="s">
        <v>893</v>
      </c>
      <c r="L19" s="246" t="s">
        <v>893</v>
      </c>
      <c r="M19" s="246" t="s">
        <v>893</v>
      </c>
      <c r="N19" s="246">
        <f t="shared" si="1"/>
        <v>0</v>
      </c>
      <c r="O19" s="246">
        <v>0</v>
      </c>
      <c r="P19" s="246">
        <v>0</v>
      </c>
      <c r="Q19" s="246">
        <v>0</v>
      </c>
      <c r="R19" s="248">
        <v>0</v>
      </c>
    </row>
    <row r="20" spans="1:18" s="126" customFormat="1" ht="15.75" customHeight="1">
      <c r="A20" s="3">
        <v>11</v>
      </c>
      <c r="B20" s="16" t="s">
        <v>875</v>
      </c>
      <c r="C20" s="1329">
        <v>1493</v>
      </c>
      <c r="D20" s="1330"/>
      <c r="E20" s="176">
        <v>0</v>
      </c>
      <c r="F20" s="246">
        <f t="shared" si="2"/>
        <v>1493</v>
      </c>
      <c r="G20" s="1329">
        <v>1493</v>
      </c>
      <c r="H20" s="1330"/>
      <c r="I20" s="176">
        <v>0</v>
      </c>
      <c r="J20" s="374">
        <f t="shared" si="0"/>
        <v>1493</v>
      </c>
      <c r="K20" s="246" t="s">
        <v>893</v>
      </c>
      <c r="L20" s="246" t="s">
        <v>893</v>
      </c>
      <c r="M20" s="246" t="s">
        <v>893</v>
      </c>
      <c r="N20" s="246">
        <f t="shared" si="1"/>
        <v>0</v>
      </c>
      <c r="O20" s="246">
        <v>0</v>
      </c>
      <c r="P20" s="246">
        <v>0</v>
      </c>
      <c r="Q20" s="246">
        <v>0</v>
      </c>
      <c r="R20" s="248">
        <v>0</v>
      </c>
    </row>
    <row r="21" spans="1:18" s="126" customFormat="1" ht="15.75" customHeight="1">
      <c r="A21" s="3">
        <v>12</v>
      </c>
      <c r="B21" s="16" t="s">
        <v>876</v>
      </c>
      <c r="C21" s="1329">
        <v>759</v>
      </c>
      <c r="D21" s="1330"/>
      <c r="E21" s="176">
        <v>0</v>
      </c>
      <c r="F21" s="246">
        <f t="shared" si="2"/>
        <v>759</v>
      </c>
      <c r="G21" s="1329">
        <v>759</v>
      </c>
      <c r="H21" s="1330"/>
      <c r="I21" s="176">
        <v>0</v>
      </c>
      <c r="J21" s="374">
        <f t="shared" si="0"/>
        <v>759</v>
      </c>
      <c r="K21" s="246" t="s">
        <v>893</v>
      </c>
      <c r="L21" s="246" t="s">
        <v>893</v>
      </c>
      <c r="M21" s="246" t="s">
        <v>893</v>
      </c>
      <c r="N21" s="246">
        <f t="shared" si="1"/>
        <v>0</v>
      </c>
      <c r="O21" s="246">
        <v>0</v>
      </c>
      <c r="P21" s="246">
        <v>0</v>
      </c>
      <c r="Q21" s="246">
        <v>0</v>
      </c>
      <c r="R21" s="248">
        <v>0</v>
      </c>
    </row>
    <row r="22" spans="1:18" s="126" customFormat="1" ht="15.75" customHeight="1">
      <c r="A22" s="3">
        <v>13</v>
      </c>
      <c r="B22" s="16" t="s">
        <v>877</v>
      </c>
      <c r="C22" s="1329">
        <v>1454</v>
      </c>
      <c r="D22" s="1330"/>
      <c r="E22" s="176">
        <v>0</v>
      </c>
      <c r="F22" s="246">
        <f t="shared" si="2"/>
        <v>1454</v>
      </c>
      <c r="G22" s="1329">
        <v>1454</v>
      </c>
      <c r="H22" s="1330"/>
      <c r="I22" s="176">
        <v>0</v>
      </c>
      <c r="J22" s="374">
        <f t="shared" si="0"/>
        <v>1454</v>
      </c>
      <c r="K22" s="246" t="s">
        <v>893</v>
      </c>
      <c r="L22" s="246" t="s">
        <v>893</v>
      </c>
      <c r="M22" s="246" t="s">
        <v>893</v>
      </c>
      <c r="N22" s="246">
        <f t="shared" si="1"/>
        <v>0</v>
      </c>
      <c r="O22" s="246">
        <v>0</v>
      </c>
      <c r="P22" s="246">
        <v>0</v>
      </c>
      <c r="Q22" s="246">
        <v>0</v>
      </c>
      <c r="R22" s="248">
        <v>0</v>
      </c>
    </row>
    <row r="23" spans="1:18" s="126" customFormat="1" ht="15.75" customHeight="1">
      <c r="A23" s="3">
        <v>14</v>
      </c>
      <c r="B23" s="16" t="s">
        <v>878</v>
      </c>
      <c r="C23" s="1329">
        <v>461</v>
      </c>
      <c r="D23" s="1330"/>
      <c r="E23" s="176">
        <v>0</v>
      </c>
      <c r="F23" s="246">
        <f t="shared" si="2"/>
        <v>461</v>
      </c>
      <c r="G23" s="1329">
        <v>461</v>
      </c>
      <c r="H23" s="1330"/>
      <c r="I23" s="176">
        <v>0</v>
      </c>
      <c r="J23" s="374">
        <f t="shared" si="0"/>
        <v>461</v>
      </c>
      <c r="K23" s="246" t="s">
        <v>893</v>
      </c>
      <c r="L23" s="246" t="s">
        <v>893</v>
      </c>
      <c r="M23" s="246" t="s">
        <v>893</v>
      </c>
      <c r="N23" s="246">
        <f t="shared" si="1"/>
        <v>0</v>
      </c>
      <c r="O23" s="246">
        <v>0</v>
      </c>
      <c r="P23" s="246">
        <v>0</v>
      </c>
      <c r="Q23" s="246">
        <v>0</v>
      </c>
      <c r="R23" s="248">
        <v>0</v>
      </c>
    </row>
    <row r="24" spans="1:18" s="126" customFormat="1" ht="15.75" customHeight="1">
      <c r="A24" s="3">
        <v>15</v>
      </c>
      <c r="B24" s="16" t="s">
        <v>879</v>
      </c>
      <c r="C24" s="1329">
        <v>578</v>
      </c>
      <c r="D24" s="1330"/>
      <c r="E24" s="176">
        <v>0</v>
      </c>
      <c r="F24" s="246">
        <f t="shared" si="2"/>
        <v>578</v>
      </c>
      <c r="G24" s="1329">
        <v>578</v>
      </c>
      <c r="H24" s="1330"/>
      <c r="I24" s="176">
        <v>0</v>
      </c>
      <c r="J24" s="374">
        <f t="shared" si="0"/>
        <v>578</v>
      </c>
      <c r="K24" s="246" t="s">
        <v>893</v>
      </c>
      <c r="L24" s="246" t="s">
        <v>893</v>
      </c>
      <c r="M24" s="246" t="s">
        <v>893</v>
      </c>
      <c r="N24" s="246">
        <f t="shared" si="1"/>
        <v>0</v>
      </c>
      <c r="O24" s="246">
        <v>0</v>
      </c>
      <c r="P24" s="246">
        <v>0</v>
      </c>
      <c r="Q24" s="246">
        <v>0</v>
      </c>
      <c r="R24" s="248">
        <v>0</v>
      </c>
    </row>
    <row r="25" spans="1:18" s="126" customFormat="1" ht="15.75" customHeight="1">
      <c r="A25" s="3">
        <v>16</v>
      </c>
      <c r="B25" s="16" t="s">
        <v>885</v>
      </c>
      <c r="C25" s="1329">
        <v>553</v>
      </c>
      <c r="D25" s="1330"/>
      <c r="E25" s="176">
        <v>0</v>
      </c>
      <c r="F25" s="246">
        <f t="shared" si="2"/>
        <v>553</v>
      </c>
      <c r="G25" s="1329">
        <v>553</v>
      </c>
      <c r="H25" s="1330"/>
      <c r="I25" s="176">
        <v>0</v>
      </c>
      <c r="J25" s="374">
        <f t="shared" si="0"/>
        <v>553</v>
      </c>
      <c r="K25" s="246" t="s">
        <v>893</v>
      </c>
      <c r="L25" s="246" t="s">
        <v>893</v>
      </c>
      <c r="M25" s="246" t="s">
        <v>893</v>
      </c>
      <c r="N25" s="246">
        <f t="shared" si="1"/>
        <v>0</v>
      </c>
      <c r="O25" s="246">
        <v>0</v>
      </c>
      <c r="P25" s="246">
        <v>0</v>
      </c>
      <c r="Q25" s="246">
        <v>0</v>
      </c>
      <c r="R25" s="248">
        <v>0</v>
      </c>
    </row>
    <row r="26" spans="1:18" s="126" customFormat="1" ht="15.75" customHeight="1">
      <c r="A26" s="3">
        <v>17</v>
      </c>
      <c r="B26" s="16" t="s">
        <v>880</v>
      </c>
      <c r="C26" s="1329">
        <v>654</v>
      </c>
      <c r="D26" s="1330"/>
      <c r="E26" s="176">
        <v>0</v>
      </c>
      <c r="F26" s="246">
        <f t="shared" si="2"/>
        <v>654</v>
      </c>
      <c r="G26" s="1329">
        <v>654</v>
      </c>
      <c r="H26" s="1330"/>
      <c r="I26" s="176">
        <v>0</v>
      </c>
      <c r="J26" s="374">
        <f t="shared" si="0"/>
        <v>654</v>
      </c>
      <c r="K26" s="246" t="s">
        <v>893</v>
      </c>
      <c r="L26" s="246" t="s">
        <v>893</v>
      </c>
      <c r="M26" s="246" t="s">
        <v>893</v>
      </c>
      <c r="N26" s="246">
        <f t="shared" si="1"/>
        <v>0</v>
      </c>
      <c r="O26" s="246">
        <v>0</v>
      </c>
      <c r="P26" s="246">
        <v>0</v>
      </c>
      <c r="Q26" s="246">
        <v>0</v>
      </c>
      <c r="R26" s="248">
        <v>0</v>
      </c>
    </row>
    <row r="27" spans="1:18" ht="15">
      <c r="A27" s="3">
        <v>18</v>
      </c>
      <c r="B27" s="16" t="s">
        <v>881</v>
      </c>
      <c r="C27" s="1329">
        <v>1245</v>
      </c>
      <c r="D27" s="1330"/>
      <c r="E27" s="176">
        <v>0</v>
      </c>
      <c r="F27" s="246">
        <f t="shared" si="2"/>
        <v>1245</v>
      </c>
      <c r="G27" s="1329">
        <v>1245</v>
      </c>
      <c r="H27" s="1330"/>
      <c r="I27" s="176">
        <v>0</v>
      </c>
      <c r="J27" s="374">
        <f t="shared" si="0"/>
        <v>1245</v>
      </c>
      <c r="K27" s="246" t="s">
        <v>893</v>
      </c>
      <c r="L27" s="246" t="s">
        <v>893</v>
      </c>
      <c r="M27" s="246" t="s">
        <v>893</v>
      </c>
      <c r="N27" s="246">
        <f t="shared" si="1"/>
        <v>0</v>
      </c>
      <c r="O27" s="246">
        <v>0</v>
      </c>
      <c r="P27" s="246">
        <v>0</v>
      </c>
      <c r="Q27" s="246">
        <v>0</v>
      </c>
      <c r="R27" s="248">
        <v>0</v>
      </c>
    </row>
    <row r="28" spans="1:18" ht="15">
      <c r="A28" s="3">
        <v>19</v>
      </c>
      <c r="B28" s="16" t="s">
        <v>886</v>
      </c>
      <c r="C28" s="1329">
        <v>746</v>
      </c>
      <c r="D28" s="1330"/>
      <c r="E28" s="176">
        <v>0</v>
      </c>
      <c r="F28" s="246">
        <f t="shared" si="2"/>
        <v>746</v>
      </c>
      <c r="G28" s="1329">
        <v>746</v>
      </c>
      <c r="H28" s="1330"/>
      <c r="I28" s="176">
        <v>0</v>
      </c>
      <c r="J28" s="374">
        <f t="shared" si="0"/>
        <v>746</v>
      </c>
      <c r="K28" s="246" t="s">
        <v>893</v>
      </c>
      <c r="L28" s="246" t="s">
        <v>893</v>
      </c>
      <c r="M28" s="246" t="s">
        <v>893</v>
      </c>
      <c r="N28" s="246">
        <f t="shared" si="1"/>
        <v>0</v>
      </c>
      <c r="O28" s="246">
        <v>0</v>
      </c>
      <c r="P28" s="246">
        <v>0</v>
      </c>
      <c r="Q28" s="246">
        <v>0</v>
      </c>
      <c r="R28" s="248">
        <v>0</v>
      </c>
    </row>
    <row r="29" spans="1:18" ht="15">
      <c r="A29" s="3">
        <v>20</v>
      </c>
      <c r="B29" s="16" t="s">
        <v>882</v>
      </c>
      <c r="C29" s="1329">
        <v>883</v>
      </c>
      <c r="D29" s="1330"/>
      <c r="E29" s="176">
        <v>0</v>
      </c>
      <c r="F29" s="246">
        <f t="shared" si="2"/>
        <v>883</v>
      </c>
      <c r="G29" s="1329">
        <v>883</v>
      </c>
      <c r="H29" s="1330"/>
      <c r="I29" s="176">
        <v>0</v>
      </c>
      <c r="J29" s="374">
        <f t="shared" si="0"/>
        <v>883</v>
      </c>
      <c r="K29" s="246" t="s">
        <v>893</v>
      </c>
      <c r="L29" s="246" t="s">
        <v>893</v>
      </c>
      <c r="M29" s="246" t="s">
        <v>893</v>
      </c>
      <c r="N29" s="246">
        <f t="shared" si="1"/>
        <v>0</v>
      </c>
      <c r="O29" s="246">
        <v>0</v>
      </c>
      <c r="P29" s="246">
        <v>0</v>
      </c>
      <c r="Q29" s="246">
        <v>0</v>
      </c>
      <c r="R29" s="248">
        <v>0</v>
      </c>
    </row>
    <row r="30" spans="1:18" ht="15">
      <c r="A30" s="3">
        <v>21</v>
      </c>
      <c r="B30" s="16" t="s">
        <v>887</v>
      </c>
      <c r="C30" s="1329">
        <v>691</v>
      </c>
      <c r="D30" s="1330"/>
      <c r="E30" s="176">
        <v>0</v>
      </c>
      <c r="F30" s="246">
        <f t="shared" si="2"/>
        <v>691</v>
      </c>
      <c r="G30" s="1329">
        <v>691</v>
      </c>
      <c r="H30" s="1330"/>
      <c r="I30" s="176">
        <v>0</v>
      </c>
      <c r="J30" s="374">
        <f t="shared" si="0"/>
        <v>691</v>
      </c>
      <c r="K30" s="246" t="s">
        <v>893</v>
      </c>
      <c r="L30" s="246" t="s">
        <v>893</v>
      </c>
      <c r="M30" s="246" t="s">
        <v>893</v>
      </c>
      <c r="N30" s="246">
        <f t="shared" si="1"/>
        <v>0</v>
      </c>
      <c r="O30" s="246">
        <v>0</v>
      </c>
      <c r="P30" s="246">
        <v>0</v>
      </c>
      <c r="Q30" s="246">
        <v>0</v>
      </c>
      <c r="R30" s="248">
        <v>0</v>
      </c>
    </row>
    <row r="31" spans="1:45" s="62" customFormat="1" ht="15">
      <c r="A31" s="3">
        <v>22</v>
      </c>
      <c r="B31" s="16" t="s">
        <v>883</v>
      </c>
      <c r="C31" s="1329">
        <v>810</v>
      </c>
      <c r="D31" s="1330"/>
      <c r="E31" s="176">
        <v>0</v>
      </c>
      <c r="F31" s="246">
        <f t="shared" si="2"/>
        <v>810</v>
      </c>
      <c r="G31" s="1329">
        <v>810</v>
      </c>
      <c r="H31" s="1330"/>
      <c r="I31" s="176">
        <v>0</v>
      </c>
      <c r="J31" s="374">
        <f t="shared" si="0"/>
        <v>810</v>
      </c>
      <c r="K31" s="246" t="s">
        <v>893</v>
      </c>
      <c r="L31" s="246" t="s">
        <v>893</v>
      </c>
      <c r="M31" s="246" t="s">
        <v>893</v>
      </c>
      <c r="N31" s="246">
        <f t="shared" si="1"/>
        <v>0</v>
      </c>
      <c r="O31" s="246">
        <v>0</v>
      </c>
      <c r="P31" s="246">
        <v>0</v>
      </c>
      <c r="Q31" s="246">
        <v>0</v>
      </c>
      <c r="R31" s="248">
        <v>0</v>
      </c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</row>
    <row r="32" spans="1:18" ht="15.75">
      <c r="A32" s="178" t="s">
        <v>15</v>
      </c>
      <c r="B32" s="62"/>
      <c r="C32" s="1336">
        <f>SUM(C10:D31)</f>
        <v>18969</v>
      </c>
      <c r="D32" s="1337"/>
      <c r="E32" s="247">
        <f aca="true" t="shared" si="3" ref="E32:R32">SUM(E10:E31)</f>
        <v>0</v>
      </c>
      <c r="F32" s="247">
        <f t="shared" si="3"/>
        <v>18969</v>
      </c>
      <c r="G32" s="1336">
        <f>SUM(G10:H31)</f>
        <v>18969</v>
      </c>
      <c r="H32" s="1337"/>
      <c r="I32" s="247">
        <f>SUM(I10:I31)</f>
        <v>0</v>
      </c>
      <c r="J32" s="247">
        <f t="shared" si="3"/>
        <v>18969</v>
      </c>
      <c r="K32" s="247">
        <f t="shared" si="3"/>
        <v>0</v>
      </c>
      <c r="L32" s="247">
        <f t="shared" si="3"/>
        <v>0</v>
      </c>
      <c r="M32" s="247">
        <f t="shared" si="3"/>
        <v>0</v>
      </c>
      <c r="N32" s="247">
        <f t="shared" si="3"/>
        <v>0</v>
      </c>
      <c r="O32" s="247">
        <f t="shared" si="3"/>
        <v>0</v>
      </c>
      <c r="P32" s="247">
        <f t="shared" si="3"/>
        <v>0</v>
      </c>
      <c r="Q32" s="247">
        <f t="shared" si="3"/>
        <v>0</v>
      </c>
      <c r="R32" s="247">
        <f t="shared" si="3"/>
        <v>0</v>
      </c>
    </row>
    <row r="34" ht="18">
      <c r="A34" s="474" t="s">
        <v>11</v>
      </c>
    </row>
    <row r="37" spans="7:19" s="13" customFormat="1" ht="18">
      <c r="G37" s="12"/>
      <c r="H37" s="12"/>
      <c r="K37" s="12"/>
      <c r="L37" s="12"/>
      <c r="M37" s="12"/>
      <c r="N37" s="12"/>
      <c r="O37" s="12"/>
      <c r="P37" s="887" t="s">
        <v>862</v>
      </c>
      <c r="Q37" s="887"/>
      <c r="R37" s="887"/>
      <c r="S37" s="64"/>
    </row>
    <row r="38" spans="10:19" s="13" customFormat="1" ht="22.5" customHeight="1">
      <c r="J38" s="12"/>
      <c r="K38" s="28"/>
      <c r="L38" s="28"/>
      <c r="M38" s="28"/>
      <c r="N38" s="28"/>
      <c r="O38" s="28"/>
      <c r="P38" s="877" t="s">
        <v>864</v>
      </c>
      <c r="Q38" s="877"/>
      <c r="R38" s="877"/>
      <c r="S38" s="28"/>
    </row>
    <row r="39" spans="10:19" s="13" customFormat="1" ht="12.75" customHeight="1"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s="13" customFormat="1" ht="12.75">
      <c r="A40" s="12"/>
      <c r="B40" s="12"/>
      <c r="K40" s="12"/>
      <c r="L40" s="12"/>
      <c r="M40" s="12"/>
      <c r="N40" s="28"/>
      <c r="O40" s="28"/>
      <c r="P40" s="28"/>
      <c r="Q40" s="28"/>
      <c r="R40" s="28"/>
      <c r="S40" s="28"/>
    </row>
  </sheetData>
  <sheetProtection/>
  <mergeCells count="58">
    <mergeCell ref="G31:H31"/>
    <mergeCell ref="G32:H32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C32:D32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G1:M1"/>
    <mergeCell ref="E2:O2"/>
    <mergeCell ref="O7:R7"/>
    <mergeCell ref="C7:F7"/>
    <mergeCell ref="K7:N7"/>
    <mergeCell ref="G7:J7"/>
    <mergeCell ref="P37:R37"/>
    <mergeCell ref="P38:R38"/>
    <mergeCell ref="B4:T4"/>
    <mergeCell ref="A5:B5"/>
    <mergeCell ref="A7:A8"/>
    <mergeCell ref="B7:B8"/>
    <mergeCell ref="C10:D10"/>
    <mergeCell ref="C11:D11"/>
    <mergeCell ref="C12:D12"/>
    <mergeCell ref="C13:D13"/>
  </mergeCells>
  <printOptions horizontalCentered="1"/>
  <pageMargins left="0.61" right="0.56" top="0.66" bottom="0" header="0.31496062992125984" footer="0.31496062992125984"/>
  <pageSetup fitToHeight="1" fitToWidth="1" horizontalDpi="600" verticalDpi="600" orientation="landscape" paperSize="9" scale="75" r:id="rId1"/>
  <ignoredErrors>
    <ignoredError sqref="K10:M31" numberStoredAsText="1"/>
  </ignoredErrors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41"/>
  <sheetViews>
    <sheetView view="pageBreakPreview" zoomScale="70" zoomScaleNormal="70" zoomScaleSheetLayoutView="70" workbookViewId="0" topLeftCell="A1">
      <selection activeCell="A1" sqref="A1"/>
    </sheetView>
  </sheetViews>
  <sheetFormatPr defaultColWidth="9.140625" defaultRowHeight="12.75"/>
  <cols>
    <col min="1" max="1" width="7.28125" style="56" customWidth="1"/>
    <col min="2" max="2" width="19.28125" style="56" bestFit="1" customWidth="1"/>
    <col min="3" max="3" width="15.421875" style="56" customWidth="1"/>
    <col min="4" max="4" width="14.8515625" style="56" customWidth="1"/>
    <col min="5" max="5" width="11.8515625" style="56" customWidth="1"/>
    <col min="6" max="6" width="9.8515625" style="56" customWidth="1"/>
    <col min="7" max="7" width="12.7109375" style="56" customWidth="1"/>
    <col min="8" max="9" width="11.00390625" style="56" customWidth="1"/>
    <col min="10" max="10" width="14.140625" style="56" customWidth="1"/>
    <col min="11" max="11" width="12.28125" style="56" customWidth="1"/>
    <col min="12" max="12" width="13.140625" style="56" customWidth="1"/>
    <col min="13" max="13" width="9.7109375" style="56" customWidth="1"/>
    <col min="14" max="14" width="9.57421875" style="56" customWidth="1"/>
    <col min="15" max="15" width="12.7109375" style="56" customWidth="1"/>
    <col min="16" max="16" width="13.28125" style="56" customWidth="1"/>
    <col min="17" max="17" width="11.28125" style="56" customWidth="1"/>
    <col min="18" max="18" width="9.28125" style="56" customWidth="1"/>
    <col min="19" max="19" width="9.140625" style="56" customWidth="1"/>
    <col min="20" max="20" width="12.28125" style="56" customWidth="1"/>
    <col min="21" max="16384" width="9.140625" style="56" customWidth="1"/>
  </cols>
  <sheetData>
    <row r="1" spans="3:18" s="13" customFormat="1" ht="30.75" customHeight="1">
      <c r="C1" s="37"/>
      <c r="D1" s="37"/>
      <c r="E1" s="37"/>
      <c r="F1" s="37"/>
      <c r="G1" s="37"/>
      <c r="H1" s="37"/>
      <c r="I1" s="84" t="s">
        <v>0</v>
      </c>
      <c r="J1" s="37"/>
      <c r="Q1" s="1339" t="s">
        <v>523</v>
      </c>
      <c r="R1" s="1339"/>
    </row>
    <row r="2" spans="7:17" s="13" customFormat="1" ht="20.25">
      <c r="G2" s="1033" t="s">
        <v>684</v>
      </c>
      <c r="H2" s="1033"/>
      <c r="I2" s="1033"/>
      <c r="J2" s="1033"/>
      <c r="K2" s="1033"/>
      <c r="L2" s="1033"/>
      <c r="M2" s="1033"/>
      <c r="N2" s="36"/>
      <c r="O2" s="36"/>
      <c r="P2" s="36"/>
      <c r="Q2" s="36"/>
    </row>
    <row r="3" spans="7:17" s="13" customFormat="1" ht="20.25">
      <c r="G3" s="94"/>
      <c r="H3" s="94"/>
      <c r="I3" s="94"/>
      <c r="J3" s="94"/>
      <c r="K3" s="94"/>
      <c r="L3" s="94"/>
      <c r="M3" s="94"/>
      <c r="N3" s="36"/>
      <c r="O3" s="36"/>
      <c r="P3" s="36"/>
      <c r="Q3" s="36"/>
    </row>
    <row r="4" spans="2:20" ht="18">
      <c r="B4" s="1340" t="s">
        <v>697</v>
      </c>
      <c r="C4" s="1340"/>
      <c r="D4" s="1340"/>
      <c r="E4" s="1340"/>
      <c r="F4" s="1340"/>
      <c r="G4" s="1340"/>
      <c r="H4" s="1340"/>
      <c r="I4" s="1340"/>
      <c r="J4" s="1340"/>
      <c r="K4" s="1340"/>
      <c r="L4" s="1340"/>
      <c r="M4" s="1340"/>
      <c r="N4" s="1340"/>
      <c r="O4" s="1340"/>
      <c r="P4" s="1340"/>
      <c r="Q4" s="1340"/>
      <c r="R4" s="1340"/>
      <c r="S4" s="1340"/>
      <c r="T4" s="1340"/>
    </row>
    <row r="5" spans="3:20" ht="15.75">
      <c r="C5" s="57"/>
      <c r="D5" s="58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" ht="15.75">
      <c r="A6" s="220" t="s">
        <v>861</v>
      </c>
      <c r="B6" s="223"/>
    </row>
    <row r="7" spans="2:17" ht="15">
      <c r="B7" s="59"/>
      <c r="Q7" s="88" t="s">
        <v>132</v>
      </c>
    </row>
    <row r="8" spans="1:19" s="60" customFormat="1" ht="32.25" customHeight="1">
      <c r="A8" s="974" t="s">
        <v>2</v>
      </c>
      <c r="B8" s="1327" t="s">
        <v>3</v>
      </c>
      <c r="C8" s="1334" t="s">
        <v>436</v>
      </c>
      <c r="D8" s="1334"/>
      <c r="E8" s="1334"/>
      <c r="F8" s="1334"/>
      <c r="G8" s="1334" t="s">
        <v>437</v>
      </c>
      <c r="H8" s="1334"/>
      <c r="I8" s="1334"/>
      <c r="J8" s="1334"/>
      <c r="K8" s="1334" t="s">
        <v>438</v>
      </c>
      <c r="L8" s="1334"/>
      <c r="M8" s="1334"/>
      <c r="N8" s="1334"/>
      <c r="O8" s="1334" t="s">
        <v>439</v>
      </c>
      <c r="P8" s="1334"/>
      <c r="Q8" s="1334"/>
      <c r="R8" s="1327"/>
      <c r="S8" s="1338" t="s">
        <v>155</v>
      </c>
    </row>
    <row r="9" spans="1:19" s="61" customFormat="1" ht="75" customHeight="1">
      <c r="A9" s="974"/>
      <c r="B9" s="1328"/>
      <c r="C9" s="66" t="s">
        <v>152</v>
      </c>
      <c r="D9" s="98" t="s">
        <v>154</v>
      </c>
      <c r="E9" s="66" t="s">
        <v>131</v>
      </c>
      <c r="F9" s="98" t="s">
        <v>153</v>
      </c>
      <c r="G9" s="66" t="s">
        <v>232</v>
      </c>
      <c r="H9" s="98" t="s">
        <v>154</v>
      </c>
      <c r="I9" s="66" t="s">
        <v>131</v>
      </c>
      <c r="J9" s="98" t="s">
        <v>153</v>
      </c>
      <c r="K9" s="66" t="s">
        <v>232</v>
      </c>
      <c r="L9" s="98" t="s">
        <v>154</v>
      </c>
      <c r="M9" s="66" t="s">
        <v>131</v>
      </c>
      <c r="N9" s="98" t="s">
        <v>153</v>
      </c>
      <c r="O9" s="66" t="s">
        <v>232</v>
      </c>
      <c r="P9" s="98" t="s">
        <v>154</v>
      </c>
      <c r="Q9" s="66" t="s">
        <v>131</v>
      </c>
      <c r="R9" s="99" t="s">
        <v>153</v>
      </c>
      <c r="S9" s="1338"/>
    </row>
    <row r="10" spans="1:19" s="61" customFormat="1" ht="15.75" customHeight="1">
      <c r="A10" s="3">
        <v>1</v>
      </c>
      <c r="B10" s="6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55">
        <v>14</v>
      </c>
      <c r="O10" s="55">
        <v>15</v>
      </c>
      <c r="P10" s="55">
        <v>16</v>
      </c>
      <c r="Q10" s="55">
        <v>17</v>
      </c>
      <c r="R10" s="92">
        <v>18</v>
      </c>
      <c r="S10" s="97">
        <v>19</v>
      </c>
    </row>
    <row r="11" spans="1:19" s="61" customFormat="1" ht="15.75" customHeight="1">
      <c r="A11" s="3">
        <v>1</v>
      </c>
      <c r="B11" s="16" t="s">
        <v>866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92">
        <v>0</v>
      </c>
      <c r="S11" s="97">
        <v>0</v>
      </c>
    </row>
    <row r="12" spans="1:19" s="61" customFormat="1" ht="15.75" customHeight="1">
      <c r="A12" s="3">
        <v>2</v>
      </c>
      <c r="B12" s="16" t="s">
        <v>884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92">
        <v>0</v>
      </c>
      <c r="S12" s="97">
        <v>0</v>
      </c>
    </row>
    <row r="13" spans="1:19" s="61" customFormat="1" ht="15.75" customHeight="1">
      <c r="A13" s="3">
        <v>3</v>
      </c>
      <c r="B13" s="16" t="s">
        <v>867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92">
        <v>0</v>
      </c>
      <c r="S13" s="97">
        <v>0</v>
      </c>
    </row>
    <row r="14" spans="1:19" s="61" customFormat="1" ht="15.75" customHeight="1">
      <c r="A14" s="3">
        <v>4</v>
      </c>
      <c r="B14" s="16" t="s">
        <v>868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92">
        <v>0</v>
      </c>
      <c r="S14" s="97">
        <v>0</v>
      </c>
    </row>
    <row r="15" spans="1:19" s="61" customFormat="1" ht="15.75" customHeight="1">
      <c r="A15" s="3">
        <v>5</v>
      </c>
      <c r="B15" s="16" t="s">
        <v>869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92">
        <v>0</v>
      </c>
      <c r="S15" s="97">
        <v>0</v>
      </c>
    </row>
    <row r="16" spans="1:19" s="61" customFormat="1" ht="15.75" customHeight="1">
      <c r="A16" s="3">
        <v>6</v>
      </c>
      <c r="B16" s="16" t="s">
        <v>870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92">
        <v>0</v>
      </c>
      <c r="S16" s="97">
        <v>0</v>
      </c>
    </row>
    <row r="17" spans="1:19" s="61" customFormat="1" ht="15.75" customHeight="1">
      <c r="A17" s="3">
        <v>7</v>
      </c>
      <c r="B17" s="16" t="s">
        <v>871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92">
        <v>0</v>
      </c>
      <c r="S17" s="97">
        <v>0</v>
      </c>
    </row>
    <row r="18" spans="1:19" ht="15">
      <c r="A18" s="3">
        <v>8</v>
      </c>
      <c r="B18" s="16" t="s">
        <v>872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92">
        <v>0</v>
      </c>
      <c r="S18" s="97">
        <v>0</v>
      </c>
    </row>
    <row r="19" spans="1:19" ht="15">
      <c r="A19" s="3">
        <v>9</v>
      </c>
      <c r="B19" s="16" t="s">
        <v>873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92">
        <v>0</v>
      </c>
      <c r="S19" s="97">
        <v>0</v>
      </c>
    </row>
    <row r="20" spans="1:19" ht="15">
      <c r="A20" s="3">
        <v>10</v>
      </c>
      <c r="B20" s="16" t="s">
        <v>874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92">
        <v>0</v>
      </c>
      <c r="S20" s="97">
        <v>0</v>
      </c>
    </row>
    <row r="21" spans="1:19" ht="15">
      <c r="A21" s="3">
        <v>11</v>
      </c>
      <c r="B21" s="16" t="s">
        <v>875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92">
        <v>0</v>
      </c>
      <c r="S21" s="97">
        <v>0</v>
      </c>
    </row>
    <row r="22" spans="1:19" ht="15">
      <c r="A22" s="3">
        <v>12</v>
      </c>
      <c r="B22" s="16" t="s">
        <v>876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92">
        <v>0</v>
      </c>
      <c r="S22" s="97">
        <v>0</v>
      </c>
    </row>
    <row r="23" spans="1:19" ht="15">
      <c r="A23" s="3">
        <v>13</v>
      </c>
      <c r="B23" s="16" t="s">
        <v>877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92">
        <v>0</v>
      </c>
      <c r="S23" s="97">
        <v>0</v>
      </c>
    </row>
    <row r="24" spans="1:19" ht="15">
      <c r="A24" s="3">
        <v>14</v>
      </c>
      <c r="B24" s="16" t="s">
        <v>878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92">
        <v>0</v>
      </c>
      <c r="S24" s="97">
        <v>0</v>
      </c>
    </row>
    <row r="25" spans="1:19" ht="15">
      <c r="A25" s="3">
        <v>15</v>
      </c>
      <c r="B25" s="16" t="s">
        <v>879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92">
        <v>0</v>
      </c>
      <c r="S25" s="97">
        <v>0</v>
      </c>
    </row>
    <row r="26" spans="1:19" ht="15">
      <c r="A26" s="3">
        <v>16</v>
      </c>
      <c r="B26" s="16" t="s">
        <v>885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92">
        <v>0</v>
      </c>
      <c r="S26" s="97">
        <v>0</v>
      </c>
    </row>
    <row r="27" spans="1:19" ht="15">
      <c r="A27" s="3">
        <v>17</v>
      </c>
      <c r="B27" s="16" t="s">
        <v>880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92">
        <v>0</v>
      </c>
      <c r="S27" s="97">
        <v>0</v>
      </c>
    </row>
    <row r="28" spans="1:45" s="62" customFormat="1" ht="15">
      <c r="A28" s="3">
        <v>18</v>
      </c>
      <c r="B28" s="16" t="s">
        <v>881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92">
        <v>0</v>
      </c>
      <c r="S28" s="97">
        <v>0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</row>
    <row r="29" spans="1:19" ht="15">
      <c r="A29" s="3">
        <v>19</v>
      </c>
      <c r="B29" s="16" t="s">
        <v>886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92">
        <v>0</v>
      </c>
      <c r="S29" s="97">
        <v>0</v>
      </c>
    </row>
    <row r="30" spans="1:19" ht="15">
      <c r="A30" s="3">
        <v>20</v>
      </c>
      <c r="B30" s="16" t="s">
        <v>882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92">
        <v>0</v>
      </c>
      <c r="S30" s="97">
        <v>0</v>
      </c>
    </row>
    <row r="31" spans="1:19" ht="15">
      <c r="A31" s="3">
        <v>21</v>
      </c>
      <c r="B31" s="16" t="s">
        <v>887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92">
        <v>0</v>
      </c>
      <c r="S31" s="97">
        <v>0</v>
      </c>
    </row>
    <row r="32" spans="1:19" ht="15">
      <c r="A32" s="3">
        <v>22</v>
      </c>
      <c r="B32" s="16" t="s">
        <v>883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92">
        <v>0</v>
      </c>
      <c r="S32" s="97">
        <v>0</v>
      </c>
    </row>
    <row r="33" spans="1:19" ht="15">
      <c r="A33" s="177" t="s">
        <v>15</v>
      </c>
      <c r="B33" s="62"/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92">
        <v>0</v>
      </c>
      <c r="S33" s="97">
        <v>0</v>
      </c>
    </row>
    <row r="34" spans="1:19" ht="24" customHeight="1">
      <c r="A34" s="179" t="s">
        <v>473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ht="24" customHeight="1">
      <c r="A35" s="179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ht="24" customHeight="1">
      <c r="A36" s="179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ht="24" customHeight="1">
      <c r="A37" s="179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3" customFormat="1" ht="15.75">
      <c r="A38" s="12" t="s">
        <v>11</v>
      </c>
      <c r="G38" s="12"/>
      <c r="H38" s="12"/>
      <c r="K38" s="12"/>
      <c r="L38" s="12"/>
      <c r="M38" s="12"/>
      <c r="N38" s="12"/>
      <c r="O38" s="12"/>
      <c r="P38" s="1010" t="s">
        <v>862</v>
      </c>
      <c r="Q38" s="1010"/>
      <c r="R38" s="1010"/>
      <c r="S38" s="64"/>
    </row>
    <row r="39" spans="10:19" s="13" customFormat="1" ht="12.75" customHeight="1">
      <c r="J39" s="12"/>
      <c r="K39" s="28"/>
      <c r="L39" s="28"/>
      <c r="M39" s="28"/>
      <c r="N39" s="28"/>
      <c r="O39" s="28"/>
      <c r="P39" s="1010" t="s">
        <v>864</v>
      </c>
      <c r="Q39" s="1010"/>
      <c r="R39" s="1010"/>
      <c r="S39" s="28"/>
    </row>
    <row r="40" spans="10:19" s="13" customFormat="1" ht="12.75" customHeight="1"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s="13" customFormat="1" ht="12.75">
      <c r="A41" s="12"/>
      <c r="B41" s="12"/>
      <c r="K41" s="12"/>
      <c r="L41" s="12"/>
      <c r="M41" s="12"/>
      <c r="N41" s="12"/>
      <c r="O41" s="12"/>
      <c r="P41" s="12"/>
      <c r="Q41" s="28"/>
      <c r="R41" s="28"/>
      <c r="S41" s="28"/>
    </row>
  </sheetData>
  <sheetProtection/>
  <mergeCells count="12">
    <mergeCell ref="S8:S9"/>
    <mergeCell ref="O8:R8"/>
    <mergeCell ref="Q1:R1"/>
    <mergeCell ref="B4:T4"/>
    <mergeCell ref="G2:M2"/>
    <mergeCell ref="P39:R39"/>
    <mergeCell ref="A8:A9"/>
    <mergeCell ref="B8:B9"/>
    <mergeCell ref="C8:F8"/>
    <mergeCell ref="G8:J8"/>
    <mergeCell ref="K8:N8"/>
    <mergeCell ref="P38:R38"/>
  </mergeCells>
  <printOptions horizontalCentered="1"/>
  <pageMargins left="0.61" right="0.58" top="0.52" bottom="0" header="0.31496062992125984" footer="0.31496062992125984"/>
  <pageSetup fitToHeight="1" fitToWidth="1" horizontalDpi="600" verticalDpi="600" orientation="landscape" paperSize="9" scale="6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39"/>
  <sheetViews>
    <sheetView view="pageBreakPreview" zoomScaleNormal="80" zoomScaleSheetLayoutView="100" zoomScalePageLayoutView="0" workbookViewId="0" topLeftCell="A1">
      <selection activeCell="F1" sqref="F1:G1"/>
    </sheetView>
  </sheetViews>
  <sheetFormatPr defaultColWidth="9.140625" defaultRowHeight="12.75"/>
  <cols>
    <col min="1" max="1" width="9.140625" style="56" customWidth="1"/>
    <col min="2" max="2" width="25.140625" style="56" customWidth="1"/>
    <col min="3" max="7" width="28.421875" style="56" customWidth="1"/>
    <col min="8" max="8" width="12.28125" style="56" customWidth="1"/>
    <col min="9" max="16384" width="9.140625" style="56" customWidth="1"/>
  </cols>
  <sheetData>
    <row r="1" spans="3:7" s="13" customFormat="1" ht="24.75" customHeight="1">
      <c r="C1" s="37"/>
      <c r="D1" s="37"/>
      <c r="E1" s="37"/>
      <c r="F1" s="876" t="s">
        <v>810</v>
      </c>
      <c r="G1" s="876"/>
    </row>
    <row r="2" spans="1:9" s="13" customFormat="1" ht="30.75" customHeight="1">
      <c r="A2" s="878" t="s">
        <v>684</v>
      </c>
      <c r="B2" s="878"/>
      <c r="C2" s="878"/>
      <c r="D2" s="878"/>
      <c r="E2" s="878"/>
      <c r="F2" s="878"/>
      <c r="G2" s="878"/>
      <c r="H2" s="36"/>
      <c r="I2" s="36"/>
    </row>
    <row r="3" s="13" customFormat="1" ht="8.25" customHeight="1">
      <c r="G3" s="94"/>
    </row>
    <row r="4" spans="2:8" ht="18">
      <c r="B4" s="1326" t="s">
        <v>816</v>
      </c>
      <c r="C4" s="1326"/>
      <c r="D4" s="1326"/>
      <c r="E4" s="1326"/>
      <c r="F4" s="1326"/>
      <c r="G4" s="1326"/>
      <c r="H4" s="1326"/>
    </row>
    <row r="5" spans="1:2" ht="15.75">
      <c r="A5" s="220" t="s">
        <v>861</v>
      </c>
      <c r="B5" s="223"/>
    </row>
    <row r="6" ht="15">
      <c r="B6" s="203"/>
    </row>
    <row r="7" spans="1:7" s="774" customFormat="1" ht="30.75" customHeight="1">
      <c r="A7" s="857" t="s">
        <v>2</v>
      </c>
      <c r="B7" s="1341" t="s">
        <v>3</v>
      </c>
      <c r="C7" s="1341" t="s">
        <v>833</v>
      </c>
      <c r="D7" s="1342" t="s">
        <v>834</v>
      </c>
      <c r="E7" s="1341" t="s">
        <v>809</v>
      </c>
      <c r="F7" s="1341"/>
      <c r="G7" s="1341"/>
    </row>
    <row r="8" spans="1:7" s="774" customFormat="1" ht="48.75" customHeight="1">
      <c r="A8" s="857"/>
      <c r="B8" s="1341"/>
      <c r="C8" s="1341"/>
      <c r="D8" s="1343"/>
      <c r="E8" s="775" t="s">
        <v>817</v>
      </c>
      <c r="F8" s="775" t="s">
        <v>808</v>
      </c>
      <c r="G8" s="775" t="s">
        <v>15</v>
      </c>
    </row>
    <row r="9" spans="1:7" s="61" customFormat="1" ht="15.75" customHeight="1">
      <c r="A9" s="51">
        <v>1</v>
      </c>
      <c r="B9" s="210">
        <v>2</v>
      </c>
      <c r="C9" s="210">
        <v>3</v>
      </c>
      <c r="D9" s="210">
        <v>4</v>
      </c>
      <c r="E9" s="212">
        <v>5</v>
      </c>
      <c r="F9" s="212">
        <v>6</v>
      </c>
      <c r="G9" s="212">
        <v>7</v>
      </c>
    </row>
    <row r="10" spans="1:7" s="779" customFormat="1" ht="23.25" customHeight="1">
      <c r="A10" s="408">
        <v>1</v>
      </c>
      <c r="B10" s="425" t="s">
        <v>866</v>
      </c>
      <c r="C10" s="777">
        <v>993</v>
      </c>
      <c r="D10" s="777">
        <v>993</v>
      </c>
      <c r="E10" s="778">
        <f>(D10*6000)/100000</f>
        <v>59.58</v>
      </c>
      <c r="F10" s="778">
        <f>(D10*4000)/100000</f>
        <v>39.72</v>
      </c>
      <c r="G10" s="778">
        <f>E10+F10</f>
        <v>99.3</v>
      </c>
    </row>
    <row r="11" spans="1:7" s="779" customFormat="1" ht="23.25" customHeight="1">
      <c r="A11" s="408">
        <v>2</v>
      </c>
      <c r="B11" s="425" t="s">
        <v>884</v>
      </c>
      <c r="C11" s="777">
        <v>204</v>
      </c>
      <c r="D11" s="777">
        <v>204</v>
      </c>
      <c r="E11" s="778">
        <f aca="true" t="shared" si="0" ref="E11:E31">(D11*6000)/100000</f>
        <v>12.24</v>
      </c>
      <c r="F11" s="778">
        <f aca="true" t="shared" si="1" ref="F11:F31">(D11*4000)/100000</f>
        <v>8.16</v>
      </c>
      <c r="G11" s="778">
        <f aca="true" t="shared" si="2" ref="G11:G31">E11+F11</f>
        <v>20.4</v>
      </c>
    </row>
    <row r="12" spans="1:7" s="779" customFormat="1" ht="23.25" customHeight="1">
      <c r="A12" s="408">
        <v>3</v>
      </c>
      <c r="B12" s="425" t="s">
        <v>867</v>
      </c>
      <c r="C12" s="777">
        <v>470</v>
      </c>
      <c r="D12" s="777">
        <v>470</v>
      </c>
      <c r="E12" s="778">
        <f t="shared" si="0"/>
        <v>28.2</v>
      </c>
      <c r="F12" s="778">
        <f t="shared" si="1"/>
        <v>18.8</v>
      </c>
      <c r="G12" s="778">
        <f t="shared" si="2"/>
        <v>47</v>
      </c>
    </row>
    <row r="13" spans="1:7" s="779" customFormat="1" ht="23.25" customHeight="1">
      <c r="A13" s="408">
        <v>4</v>
      </c>
      <c r="B13" s="425" t="s">
        <v>868</v>
      </c>
      <c r="C13" s="777">
        <v>244</v>
      </c>
      <c r="D13" s="777">
        <v>244</v>
      </c>
      <c r="E13" s="778">
        <f t="shared" si="0"/>
        <v>14.64</v>
      </c>
      <c r="F13" s="778">
        <f t="shared" si="1"/>
        <v>9.76</v>
      </c>
      <c r="G13" s="778">
        <f t="shared" si="2"/>
        <v>24.4</v>
      </c>
    </row>
    <row r="14" spans="1:7" s="779" customFormat="1" ht="23.25" customHeight="1">
      <c r="A14" s="408">
        <v>5</v>
      </c>
      <c r="B14" s="425" t="s">
        <v>869</v>
      </c>
      <c r="C14" s="777">
        <v>460</v>
      </c>
      <c r="D14" s="777">
        <v>460</v>
      </c>
      <c r="E14" s="778">
        <f t="shared" si="0"/>
        <v>27.6</v>
      </c>
      <c r="F14" s="778">
        <f t="shared" si="1"/>
        <v>18.4</v>
      </c>
      <c r="G14" s="778">
        <f t="shared" si="2"/>
        <v>46</v>
      </c>
    </row>
    <row r="15" spans="1:7" s="779" customFormat="1" ht="23.25" customHeight="1">
      <c r="A15" s="408">
        <v>6</v>
      </c>
      <c r="B15" s="425" t="s">
        <v>870</v>
      </c>
      <c r="C15" s="777">
        <v>491</v>
      </c>
      <c r="D15" s="777">
        <v>491</v>
      </c>
      <c r="E15" s="778">
        <f t="shared" si="0"/>
        <v>29.46</v>
      </c>
      <c r="F15" s="778">
        <f t="shared" si="1"/>
        <v>19.64</v>
      </c>
      <c r="G15" s="778">
        <f t="shared" si="2"/>
        <v>49.1</v>
      </c>
    </row>
    <row r="16" spans="1:7" s="779" customFormat="1" ht="23.25" customHeight="1">
      <c r="A16" s="408">
        <v>7</v>
      </c>
      <c r="B16" s="425" t="s">
        <v>871</v>
      </c>
      <c r="C16" s="777">
        <v>506</v>
      </c>
      <c r="D16" s="777">
        <v>506</v>
      </c>
      <c r="E16" s="778">
        <f t="shared" si="0"/>
        <v>30.36</v>
      </c>
      <c r="F16" s="778">
        <f t="shared" si="1"/>
        <v>20.24</v>
      </c>
      <c r="G16" s="778">
        <f t="shared" si="2"/>
        <v>50.599999999999994</v>
      </c>
    </row>
    <row r="17" spans="1:7" s="781" customFormat="1" ht="23.25" customHeight="1">
      <c r="A17" s="408">
        <v>8</v>
      </c>
      <c r="B17" s="425" t="s">
        <v>872</v>
      </c>
      <c r="C17" s="780">
        <v>1105</v>
      </c>
      <c r="D17" s="777">
        <v>1105</v>
      </c>
      <c r="E17" s="778">
        <f t="shared" si="0"/>
        <v>66.3</v>
      </c>
      <c r="F17" s="778">
        <f t="shared" si="1"/>
        <v>44.2</v>
      </c>
      <c r="G17" s="778">
        <f t="shared" si="2"/>
        <v>110.5</v>
      </c>
    </row>
    <row r="18" spans="1:7" s="781" customFormat="1" ht="23.25" customHeight="1">
      <c r="A18" s="408">
        <v>9</v>
      </c>
      <c r="B18" s="425" t="s">
        <v>873</v>
      </c>
      <c r="C18" s="780">
        <v>352</v>
      </c>
      <c r="D18" s="777">
        <v>352</v>
      </c>
      <c r="E18" s="778">
        <f t="shared" si="0"/>
        <v>21.12</v>
      </c>
      <c r="F18" s="778">
        <f t="shared" si="1"/>
        <v>14.08</v>
      </c>
      <c r="G18" s="778">
        <f t="shared" si="2"/>
        <v>35.2</v>
      </c>
    </row>
    <row r="19" spans="1:7" s="781" customFormat="1" ht="23.25" customHeight="1">
      <c r="A19" s="408">
        <v>10</v>
      </c>
      <c r="B19" s="425" t="s">
        <v>874</v>
      </c>
      <c r="C19" s="780">
        <v>1345</v>
      </c>
      <c r="D19" s="777">
        <v>1345</v>
      </c>
      <c r="E19" s="778">
        <f t="shared" si="0"/>
        <v>80.7</v>
      </c>
      <c r="F19" s="778">
        <f t="shared" si="1"/>
        <v>53.8</v>
      </c>
      <c r="G19" s="778">
        <f t="shared" si="2"/>
        <v>134.5</v>
      </c>
    </row>
    <row r="20" spans="1:7" s="781" customFormat="1" ht="23.25" customHeight="1">
      <c r="A20" s="408">
        <v>11</v>
      </c>
      <c r="B20" s="425" t="s">
        <v>875</v>
      </c>
      <c r="C20" s="780">
        <v>1096</v>
      </c>
      <c r="D20" s="777">
        <v>1096</v>
      </c>
      <c r="E20" s="778">
        <f t="shared" si="0"/>
        <v>65.76</v>
      </c>
      <c r="F20" s="778">
        <f t="shared" si="1"/>
        <v>43.84</v>
      </c>
      <c r="G20" s="778">
        <f t="shared" si="2"/>
        <v>109.60000000000001</v>
      </c>
    </row>
    <row r="21" spans="1:7" s="781" customFormat="1" ht="23.25" customHeight="1">
      <c r="A21" s="408">
        <v>12</v>
      </c>
      <c r="B21" s="425" t="s">
        <v>876</v>
      </c>
      <c r="C21" s="780">
        <v>450</v>
      </c>
      <c r="D21" s="777">
        <v>450</v>
      </c>
      <c r="E21" s="778">
        <f t="shared" si="0"/>
        <v>27</v>
      </c>
      <c r="F21" s="778">
        <f t="shared" si="1"/>
        <v>18</v>
      </c>
      <c r="G21" s="778">
        <f t="shared" si="2"/>
        <v>45</v>
      </c>
    </row>
    <row r="22" spans="1:7" s="781" customFormat="1" ht="23.25" customHeight="1">
      <c r="A22" s="408">
        <v>13</v>
      </c>
      <c r="B22" s="425" t="s">
        <v>877</v>
      </c>
      <c r="C22" s="780">
        <v>1017</v>
      </c>
      <c r="D22" s="777">
        <v>1017</v>
      </c>
      <c r="E22" s="778">
        <f t="shared" si="0"/>
        <v>61.02</v>
      </c>
      <c r="F22" s="778">
        <f t="shared" si="1"/>
        <v>40.68</v>
      </c>
      <c r="G22" s="778">
        <f t="shared" si="2"/>
        <v>101.7</v>
      </c>
    </row>
    <row r="23" spans="1:7" s="781" customFormat="1" ht="23.25" customHeight="1">
      <c r="A23" s="408">
        <v>14</v>
      </c>
      <c r="B23" s="425" t="s">
        <v>878</v>
      </c>
      <c r="C23" s="780">
        <v>341</v>
      </c>
      <c r="D23" s="777">
        <v>341</v>
      </c>
      <c r="E23" s="778">
        <f t="shared" si="0"/>
        <v>20.46</v>
      </c>
      <c r="F23" s="778">
        <f t="shared" si="1"/>
        <v>13.64</v>
      </c>
      <c r="G23" s="778">
        <f t="shared" si="2"/>
        <v>34.1</v>
      </c>
    </row>
    <row r="24" spans="1:7" s="781" customFormat="1" ht="23.25" customHeight="1">
      <c r="A24" s="408">
        <v>15</v>
      </c>
      <c r="B24" s="425" t="s">
        <v>879</v>
      </c>
      <c r="C24" s="780">
        <v>450</v>
      </c>
      <c r="D24" s="777">
        <v>450</v>
      </c>
      <c r="E24" s="778">
        <f t="shared" si="0"/>
        <v>27</v>
      </c>
      <c r="F24" s="778">
        <f t="shared" si="1"/>
        <v>18</v>
      </c>
      <c r="G24" s="778">
        <f t="shared" si="2"/>
        <v>45</v>
      </c>
    </row>
    <row r="25" spans="1:7" s="781" customFormat="1" ht="23.25" customHeight="1">
      <c r="A25" s="408">
        <v>16</v>
      </c>
      <c r="B25" s="425" t="s">
        <v>885</v>
      </c>
      <c r="C25" s="780">
        <v>438</v>
      </c>
      <c r="D25" s="777">
        <v>438</v>
      </c>
      <c r="E25" s="778">
        <f t="shared" si="0"/>
        <v>26.28</v>
      </c>
      <c r="F25" s="778">
        <f t="shared" si="1"/>
        <v>17.52</v>
      </c>
      <c r="G25" s="778">
        <f t="shared" si="2"/>
        <v>43.8</v>
      </c>
    </row>
    <row r="26" spans="1:7" s="781" customFormat="1" ht="23.25" customHeight="1">
      <c r="A26" s="408">
        <v>17</v>
      </c>
      <c r="B26" s="425" t="s">
        <v>880</v>
      </c>
      <c r="C26" s="780">
        <v>430</v>
      </c>
      <c r="D26" s="777">
        <v>430</v>
      </c>
      <c r="E26" s="778">
        <f t="shared" si="0"/>
        <v>25.8</v>
      </c>
      <c r="F26" s="778">
        <f t="shared" si="1"/>
        <v>17.2</v>
      </c>
      <c r="G26" s="778">
        <f t="shared" si="2"/>
        <v>43</v>
      </c>
    </row>
    <row r="27" spans="1:33" s="783" customFormat="1" ht="23.25" customHeight="1">
      <c r="A27" s="408">
        <v>18</v>
      </c>
      <c r="B27" s="425" t="s">
        <v>881</v>
      </c>
      <c r="C27" s="780">
        <v>985</v>
      </c>
      <c r="D27" s="777">
        <v>985</v>
      </c>
      <c r="E27" s="778">
        <f t="shared" si="0"/>
        <v>59.1</v>
      </c>
      <c r="F27" s="778">
        <f t="shared" si="1"/>
        <v>39.4</v>
      </c>
      <c r="G27" s="778">
        <f t="shared" si="2"/>
        <v>98.5</v>
      </c>
      <c r="H27" s="782"/>
      <c r="I27" s="782"/>
      <c r="J27" s="782"/>
      <c r="K27" s="782"/>
      <c r="L27" s="782"/>
      <c r="M27" s="782"/>
      <c r="N27" s="782"/>
      <c r="O27" s="782"/>
      <c r="P27" s="782"/>
      <c r="Q27" s="782"/>
      <c r="R27" s="782"/>
      <c r="S27" s="782"/>
      <c r="T27" s="782"/>
      <c r="U27" s="782"/>
      <c r="V27" s="782"/>
      <c r="W27" s="782"/>
      <c r="X27" s="782"/>
      <c r="Y27" s="782"/>
      <c r="Z27" s="782"/>
      <c r="AA27" s="782"/>
      <c r="AB27" s="782"/>
      <c r="AC27" s="782"/>
      <c r="AD27" s="782"/>
      <c r="AE27" s="782"/>
      <c r="AF27" s="782"/>
      <c r="AG27" s="782"/>
    </row>
    <row r="28" spans="1:7" s="781" customFormat="1" ht="23.25" customHeight="1">
      <c r="A28" s="408">
        <v>19</v>
      </c>
      <c r="B28" s="425" t="s">
        <v>886</v>
      </c>
      <c r="C28" s="780">
        <v>513</v>
      </c>
      <c r="D28" s="777">
        <v>513</v>
      </c>
      <c r="E28" s="778">
        <f t="shared" si="0"/>
        <v>30.78</v>
      </c>
      <c r="F28" s="778">
        <f t="shared" si="1"/>
        <v>20.52</v>
      </c>
      <c r="G28" s="778">
        <f t="shared" si="2"/>
        <v>51.3</v>
      </c>
    </row>
    <row r="29" spans="1:7" s="781" customFormat="1" ht="23.25" customHeight="1">
      <c r="A29" s="408">
        <v>20</v>
      </c>
      <c r="B29" s="425" t="s">
        <v>882</v>
      </c>
      <c r="C29" s="780">
        <v>574</v>
      </c>
      <c r="D29" s="777">
        <v>574</v>
      </c>
      <c r="E29" s="778">
        <f t="shared" si="0"/>
        <v>34.44</v>
      </c>
      <c r="F29" s="778">
        <f t="shared" si="1"/>
        <v>22.96</v>
      </c>
      <c r="G29" s="778">
        <f t="shared" si="2"/>
        <v>57.4</v>
      </c>
    </row>
    <row r="30" spans="1:7" s="781" customFormat="1" ht="23.25" customHeight="1">
      <c r="A30" s="408">
        <v>21</v>
      </c>
      <c r="B30" s="425" t="s">
        <v>887</v>
      </c>
      <c r="C30" s="780">
        <v>489</v>
      </c>
      <c r="D30" s="777">
        <v>489</v>
      </c>
      <c r="E30" s="778">
        <f t="shared" si="0"/>
        <v>29.34</v>
      </c>
      <c r="F30" s="778">
        <f t="shared" si="1"/>
        <v>19.56</v>
      </c>
      <c r="G30" s="778">
        <f t="shared" si="2"/>
        <v>48.9</v>
      </c>
    </row>
    <row r="31" spans="1:7" s="781" customFormat="1" ht="23.25" customHeight="1">
      <c r="A31" s="408">
        <v>22</v>
      </c>
      <c r="B31" s="425" t="s">
        <v>883</v>
      </c>
      <c r="C31" s="780">
        <v>550</v>
      </c>
      <c r="D31" s="777">
        <v>550</v>
      </c>
      <c r="E31" s="778">
        <f t="shared" si="0"/>
        <v>33</v>
      </c>
      <c r="F31" s="778">
        <f t="shared" si="1"/>
        <v>22</v>
      </c>
      <c r="G31" s="778">
        <f t="shared" si="2"/>
        <v>55</v>
      </c>
    </row>
    <row r="32" spans="1:7" s="781" customFormat="1" ht="23.25" customHeight="1">
      <c r="A32" s="784" t="s">
        <v>15</v>
      </c>
      <c r="B32" s="783"/>
      <c r="C32" s="780">
        <f>SUM(C10:C31)</f>
        <v>13503</v>
      </c>
      <c r="D32" s="780">
        <f>SUM(D10:D31)</f>
        <v>13503</v>
      </c>
      <c r="E32" s="785">
        <f>SUM(E10:E31)</f>
        <v>810.18</v>
      </c>
      <c r="F32" s="785">
        <f>SUM(F10:F31)</f>
        <v>540.1199999999999</v>
      </c>
      <c r="G32" s="785">
        <f>SUM(G10:G31)</f>
        <v>1350.3000000000002</v>
      </c>
    </row>
    <row r="33" spans="1:7" ht="15">
      <c r="A33" s="179"/>
      <c r="B33" s="63"/>
      <c r="C33" s="63"/>
      <c r="D33" s="63"/>
      <c r="E33" s="63"/>
      <c r="F33" s="63"/>
      <c r="G33" s="63"/>
    </row>
    <row r="34" spans="1:7" s="457" customFormat="1" ht="20.25" customHeight="1">
      <c r="A34" s="474" t="s">
        <v>11</v>
      </c>
      <c r="G34" s="474"/>
    </row>
    <row r="35" spans="1:2" s="13" customFormat="1" ht="12.75">
      <c r="A35" s="12"/>
      <c r="B35" s="12"/>
    </row>
    <row r="36" spans="5:7" ht="19.5" customHeight="1">
      <c r="E36" s="877" t="s">
        <v>862</v>
      </c>
      <c r="F36" s="877"/>
      <c r="G36" s="877"/>
    </row>
    <row r="37" spans="1:10" ht="18">
      <c r="A37" s="12"/>
      <c r="C37" s="28"/>
      <c r="D37" s="28"/>
      <c r="E37" s="877" t="s">
        <v>864</v>
      </c>
      <c r="F37" s="877"/>
      <c r="G37" s="877"/>
      <c r="H37" s="28"/>
      <c r="I37" s="28"/>
      <c r="J37" s="28"/>
    </row>
    <row r="38" spans="2:10" ht="15">
      <c r="B38" s="28"/>
      <c r="C38" s="28"/>
      <c r="D38" s="28"/>
      <c r="E38" s="28"/>
      <c r="F38" s="28"/>
      <c r="G38" s="28"/>
      <c r="H38" s="28"/>
      <c r="I38" s="28"/>
      <c r="J38" s="28"/>
    </row>
    <row r="39" spans="1:7" ht="15">
      <c r="A39" s="13"/>
      <c r="B39" s="12"/>
      <c r="C39" s="12"/>
      <c r="D39" s="12"/>
      <c r="E39" s="984"/>
      <c r="F39" s="984"/>
      <c r="G39" s="984"/>
    </row>
  </sheetData>
  <sheetProtection/>
  <mergeCells count="11">
    <mergeCell ref="D7:D8"/>
    <mergeCell ref="B4:H4"/>
    <mergeCell ref="E36:G36"/>
    <mergeCell ref="E37:G37"/>
    <mergeCell ref="F1:G1"/>
    <mergeCell ref="E39:G39"/>
    <mergeCell ref="E7:G7"/>
    <mergeCell ref="A2:G2"/>
    <mergeCell ref="A7:A8"/>
    <mergeCell ref="B7:B8"/>
    <mergeCell ref="C7:C8"/>
  </mergeCells>
  <printOptions horizontalCentered="1"/>
  <pageMargins left="0.54" right="0.56" top="0.39" bottom="0" header="0.2" footer="0.31496062992125984"/>
  <pageSetup fitToHeight="1" fitToWidth="1" horizontalDpi="600" verticalDpi="600" orientation="landscape" paperSize="9" scale="67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V41"/>
  <sheetViews>
    <sheetView view="pageBreakPreview" zoomScale="90" zoomScaleNormal="90" zoomScaleSheetLayoutView="90" zoomScalePageLayoutView="0" workbookViewId="0" topLeftCell="A16">
      <selection activeCell="A36" sqref="A36"/>
    </sheetView>
  </sheetViews>
  <sheetFormatPr defaultColWidth="9.140625" defaultRowHeight="12.75"/>
  <cols>
    <col min="1" max="1" width="9.140625" style="56" customWidth="1"/>
    <col min="2" max="2" width="15.7109375" style="56" bestFit="1" customWidth="1"/>
    <col min="3" max="3" width="9.7109375" style="375" customWidth="1"/>
    <col min="4" max="4" width="8.140625" style="375" customWidth="1"/>
    <col min="5" max="5" width="7.421875" style="375" customWidth="1"/>
    <col min="6" max="6" width="9.140625" style="375" customWidth="1"/>
    <col min="7" max="7" width="9.57421875" style="375" customWidth="1"/>
    <col min="8" max="8" width="8.140625" style="375" customWidth="1"/>
    <col min="9" max="9" width="6.8515625" style="375" customWidth="1"/>
    <col min="10" max="10" width="9.28125" style="375" customWidth="1"/>
    <col min="11" max="11" width="10.57421875" style="375" customWidth="1"/>
    <col min="12" max="12" width="8.7109375" style="375" customWidth="1"/>
    <col min="13" max="13" width="7.421875" style="375" customWidth="1"/>
    <col min="14" max="14" width="8.57421875" style="375" customWidth="1"/>
    <col min="15" max="15" width="8.7109375" style="375" customWidth="1"/>
    <col min="16" max="16" width="8.57421875" style="375" customWidth="1"/>
    <col min="17" max="17" width="7.8515625" style="375" customWidth="1"/>
    <col min="18" max="18" width="8.57421875" style="375" customWidth="1"/>
    <col min="19" max="20" width="10.57421875" style="375" customWidth="1"/>
    <col min="21" max="21" width="11.140625" style="375" customWidth="1"/>
    <col min="22" max="22" width="12.57421875" style="375" customWidth="1"/>
    <col min="23" max="16384" width="9.140625" style="56" customWidth="1"/>
  </cols>
  <sheetData>
    <row r="1" spans="3:24" s="13" customFormat="1" ht="15.75">
      <c r="C1" s="218"/>
      <c r="D1" s="218"/>
      <c r="E1" s="218"/>
      <c r="F1" s="218"/>
      <c r="G1" s="218"/>
      <c r="H1" s="218"/>
      <c r="K1" s="32" t="s">
        <v>0</v>
      </c>
      <c r="L1" s="96"/>
      <c r="M1" s="96"/>
      <c r="N1" s="96"/>
      <c r="O1" s="96"/>
      <c r="P1" s="96"/>
      <c r="Q1" s="96"/>
      <c r="R1" s="96"/>
      <c r="S1" s="81"/>
      <c r="T1" s="81"/>
      <c r="W1" s="35"/>
      <c r="X1" s="35"/>
    </row>
    <row r="2" spans="3:22" s="13" customFormat="1" ht="20.25">
      <c r="C2" s="96"/>
      <c r="D2" s="96"/>
      <c r="E2" s="1033" t="s">
        <v>684</v>
      </c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96"/>
      <c r="R2" s="96"/>
      <c r="S2" s="96"/>
      <c r="T2" s="96"/>
      <c r="U2" s="980" t="s">
        <v>524</v>
      </c>
      <c r="V2" s="980"/>
    </row>
    <row r="3" spans="3:22" s="13" customFormat="1" ht="20.25">
      <c r="C3" s="96"/>
      <c r="D3" s="96"/>
      <c r="E3" s="96"/>
      <c r="F3" s="96"/>
      <c r="G3" s="96"/>
      <c r="H3" s="94"/>
      <c r="I3" s="94"/>
      <c r="J3" s="94"/>
      <c r="K3" s="94"/>
      <c r="L3" s="94"/>
      <c r="M3" s="94"/>
      <c r="N3" s="94"/>
      <c r="O3" s="94"/>
      <c r="P3" s="94"/>
      <c r="Q3" s="96"/>
      <c r="R3" s="96"/>
      <c r="S3" s="96"/>
      <c r="T3" s="96"/>
      <c r="U3" s="96"/>
      <c r="V3" s="96"/>
    </row>
    <row r="4" spans="3:23" ht="15.75">
      <c r="C4" s="986" t="s">
        <v>798</v>
      </c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6"/>
      <c r="R4" s="39"/>
      <c r="S4" s="39"/>
      <c r="T4" s="39"/>
      <c r="U4" s="39"/>
      <c r="V4" s="39"/>
      <c r="W4" s="84"/>
    </row>
    <row r="5" ht="15">
      <c r="W5" s="57"/>
    </row>
    <row r="6" spans="1:2" ht="18.75">
      <c r="A6" s="221" t="s">
        <v>861</v>
      </c>
      <c r="B6" s="222"/>
    </row>
    <row r="7" ht="15">
      <c r="B7" s="203"/>
    </row>
    <row r="8" spans="1:22" s="60" customFormat="1" ht="24.75" customHeight="1">
      <c r="A8" s="974" t="s">
        <v>2</v>
      </c>
      <c r="B8" s="1334" t="s">
        <v>3</v>
      </c>
      <c r="C8" s="1331" t="s">
        <v>799</v>
      </c>
      <c r="D8" s="1332"/>
      <c r="E8" s="1332"/>
      <c r="F8" s="1332"/>
      <c r="G8" s="1331" t="s">
        <v>803</v>
      </c>
      <c r="H8" s="1332"/>
      <c r="I8" s="1332"/>
      <c r="J8" s="1332"/>
      <c r="K8" s="1331" t="s">
        <v>804</v>
      </c>
      <c r="L8" s="1332"/>
      <c r="M8" s="1332"/>
      <c r="N8" s="1332"/>
      <c r="O8" s="1331" t="s">
        <v>805</v>
      </c>
      <c r="P8" s="1332"/>
      <c r="Q8" s="1332"/>
      <c r="R8" s="1332"/>
      <c r="S8" s="1349" t="s">
        <v>15</v>
      </c>
      <c r="T8" s="1350"/>
      <c r="U8" s="1350"/>
      <c r="V8" s="1350"/>
    </row>
    <row r="9" spans="1:22" s="61" customFormat="1" ht="29.25" customHeight="1">
      <c r="A9" s="974"/>
      <c r="B9" s="1334"/>
      <c r="C9" s="1347" t="s">
        <v>800</v>
      </c>
      <c r="D9" s="1344" t="s">
        <v>802</v>
      </c>
      <c r="E9" s="1345"/>
      <c r="F9" s="1346"/>
      <c r="G9" s="1347" t="s">
        <v>800</v>
      </c>
      <c r="H9" s="1344" t="s">
        <v>802</v>
      </c>
      <c r="I9" s="1345"/>
      <c r="J9" s="1346"/>
      <c r="K9" s="1347" t="s">
        <v>800</v>
      </c>
      <c r="L9" s="1344" t="s">
        <v>802</v>
      </c>
      <c r="M9" s="1345"/>
      <c r="N9" s="1346"/>
      <c r="O9" s="1347" t="s">
        <v>800</v>
      </c>
      <c r="P9" s="1344" t="s">
        <v>802</v>
      </c>
      <c r="Q9" s="1345"/>
      <c r="R9" s="1346"/>
      <c r="S9" s="1347" t="s">
        <v>800</v>
      </c>
      <c r="T9" s="1344" t="s">
        <v>802</v>
      </c>
      <c r="U9" s="1345"/>
      <c r="V9" s="1346"/>
    </row>
    <row r="10" spans="1:22" s="61" customFormat="1" ht="46.5" customHeight="1">
      <c r="A10" s="974"/>
      <c r="B10" s="1334"/>
      <c r="C10" s="1348"/>
      <c r="D10" s="55" t="s">
        <v>801</v>
      </c>
      <c r="E10" s="55" t="s">
        <v>196</v>
      </c>
      <c r="F10" s="55" t="s">
        <v>15</v>
      </c>
      <c r="G10" s="1348"/>
      <c r="H10" s="55" t="s">
        <v>801</v>
      </c>
      <c r="I10" s="55" t="s">
        <v>196</v>
      </c>
      <c r="J10" s="55" t="s">
        <v>15</v>
      </c>
      <c r="K10" s="1348"/>
      <c r="L10" s="55" t="s">
        <v>801</v>
      </c>
      <c r="M10" s="55" t="s">
        <v>196</v>
      </c>
      <c r="N10" s="55" t="s">
        <v>15</v>
      </c>
      <c r="O10" s="1348"/>
      <c r="P10" s="55" t="s">
        <v>801</v>
      </c>
      <c r="Q10" s="55" t="s">
        <v>196</v>
      </c>
      <c r="R10" s="55" t="s">
        <v>15</v>
      </c>
      <c r="S10" s="1348"/>
      <c r="T10" s="55" t="s">
        <v>801</v>
      </c>
      <c r="U10" s="55" t="s">
        <v>196</v>
      </c>
      <c r="V10" s="55" t="s">
        <v>15</v>
      </c>
    </row>
    <row r="11" spans="1:22" s="117" customFormat="1" ht="15.75" customHeight="1">
      <c r="A11" s="204">
        <v>1</v>
      </c>
      <c r="B11" s="116">
        <v>2</v>
      </c>
      <c r="C11" s="116">
        <v>3</v>
      </c>
      <c r="D11" s="204">
        <v>4</v>
      </c>
      <c r="E11" s="116">
        <v>5</v>
      </c>
      <c r="F11" s="116">
        <v>6</v>
      </c>
      <c r="G11" s="204">
        <v>7</v>
      </c>
      <c r="H11" s="116">
        <v>8</v>
      </c>
      <c r="I11" s="116">
        <v>9</v>
      </c>
      <c r="J11" s="204">
        <v>10</v>
      </c>
      <c r="K11" s="116">
        <v>11</v>
      </c>
      <c r="L11" s="116">
        <v>12</v>
      </c>
      <c r="M11" s="204">
        <v>13</v>
      </c>
      <c r="N11" s="116">
        <v>14</v>
      </c>
      <c r="O11" s="116">
        <v>15</v>
      </c>
      <c r="P11" s="204">
        <v>16</v>
      </c>
      <c r="Q11" s="116">
        <v>17</v>
      </c>
      <c r="R11" s="116">
        <v>18</v>
      </c>
      <c r="S11" s="204">
        <v>19</v>
      </c>
      <c r="T11" s="116">
        <v>20</v>
      </c>
      <c r="U11" s="116">
        <v>21</v>
      </c>
      <c r="V11" s="204">
        <v>22</v>
      </c>
    </row>
    <row r="12" spans="1:22" ht="15">
      <c r="A12" s="89">
        <v>1</v>
      </c>
      <c r="B12" s="16" t="s">
        <v>866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</row>
    <row r="13" spans="1:22" ht="15">
      <c r="A13" s="89">
        <v>2</v>
      </c>
      <c r="B13" s="16" t="s">
        <v>884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</row>
    <row r="14" spans="1:22" ht="15">
      <c r="A14" s="89">
        <v>3</v>
      </c>
      <c r="B14" s="16" t="s">
        <v>867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</row>
    <row r="15" spans="1:22" ht="15">
      <c r="A15" s="89">
        <v>4</v>
      </c>
      <c r="B15" s="16" t="s">
        <v>868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</row>
    <row r="16" spans="1:22" ht="15">
      <c r="A16" s="89">
        <v>5</v>
      </c>
      <c r="B16" s="16" t="s">
        <v>869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</row>
    <row r="17" spans="1:22" ht="15">
      <c r="A17" s="89">
        <v>6</v>
      </c>
      <c r="B17" s="16" t="s">
        <v>870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</row>
    <row r="18" spans="1:22" ht="15">
      <c r="A18" s="89">
        <v>7</v>
      </c>
      <c r="B18" s="16" t="s">
        <v>871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</row>
    <row r="19" spans="1:22" ht="15">
      <c r="A19" s="89">
        <v>8</v>
      </c>
      <c r="B19" s="16" t="s">
        <v>872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</row>
    <row r="20" spans="1:22" ht="15">
      <c r="A20" s="89">
        <v>9</v>
      </c>
      <c r="B20" s="16" t="s">
        <v>873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</row>
    <row r="21" spans="1:22" ht="15">
      <c r="A21" s="89">
        <v>10</v>
      </c>
      <c r="B21" s="16" t="s">
        <v>874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</row>
    <row r="22" spans="1:22" ht="15">
      <c r="A22" s="89">
        <v>11</v>
      </c>
      <c r="B22" s="16" t="s">
        <v>875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</row>
    <row r="23" spans="1:22" ht="15">
      <c r="A23" s="89">
        <v>12</v>
      </c>
      <c r="B23" s="16" t="s">
        <v>876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</row>
    <row r="24" spans="1:22" ht="15">
      <c r="A24" s="89">
        <v>13</v>
      </c>
      <c r="B24" s="16" t="s">
        <v>877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</row>
    <row r="25" spans="1:22" ht="15">
      <c r="A25" s="89">
        <v>14</v>
      </c>
      <c r="B25" s="16" t="s">
        <v>878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</row>
    <row r="26" spans="1:22" ht="15">
      <c r="A26" s="89">
        <v>15</v>
      </c>
      <c r="B26" s="16" t="s">
        <v>879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</row>
    <row r="27" spans="1:22" ht="15">
      <c r="A27" s="89">
        <v>16</v>
      </c>
      <c r="B27" s="16" t="s">
        <v>885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</row>
    <row r="28" spans="1:22" ht="15">
      <c r="A28" s="89">
        <v>17</v>
      </c>
      <c r="B28" s="16" t="s">
        <v>880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</row>
    <row r="29" spans="1:22" ht="15">
      <c r="A29" s="89">
        <v>18</v>
      </c>
      <c r="B29" s="16" t="s">
        <v>881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</row>
    <row r="30" spans="1:22" ht="15">
      <c r="A30" s="89">
        <v>19</v>
      </c>
      <c r="B30" s="16" t="s">
        <v>886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</row>
    <row r="31" spans="1:22" ht="15">
      <c r="A31" s="89">
        <v>20</v>
      </c>
      <c r="B31" s="16" t="s">
        <v>882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</row>
    <row r="32" spans="1:48" s="62" customFormat="1" ht="15">
      <c r="A32" s="89">
        <v>21</v>
      </c>
      <c r="B32" s="16" t="s">
        <v>887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</row>
    <row r="33" spans="1:22" ht="15">
      <c r="A33" s="89">
        <v>22</v>
      </c>
      <c r="B33" s="16" t="s">
        <v>883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</row>
    <row r="34" spans="1:22" ht="15">
      <c r="A34" s="180"/>
      <c r="B34" s="177" t="s">
        <v>974</v>
      </c>
      <c r="C34" s="89">
        <f>SUM(C12:C33)</f>
        <v>0</v>
      </c>
      <c r="D34" s="89">
        <f aca="true" t="shared" si="0" ref="D34:V34">SUM(D12:D33)</f>
        <v>0</v>
      </c>
      <c r="E34" s="89">
        <f t="shared" si="0"/>
        <v>0</v>
      </c>
      <c r="F34" s="89">
        <f t="shared" si="0"/>
        <v>0</v>
      </c>
      <c r="G34" s="89">
        <f t="shared" si="0"/>
        <v>0</v>
      </c>
      <c r="H34" s="89">
        <f t="shared" si="0"/>
        <v>0</v>
      </c>
      <c r="I34" s="89">
        <f t="shared" si="0"/>
        <v>0</v>
      </c>
      <c r="J34" s="89">
        <f t="shared" si="0"/>
        <v>0</v>
      </c>
      <c r="K34" s="89">
        <f t="shared" si="0"/>
        <v>0</v>
      </c>
      <c r="L34" s="89">
        <f t="shared" si="0"/>
        <v>0</v>
      </c>
      <c r="M34" s="89">
        <f t="shared" si="0"/>
        <v>0</v>
      </c>
      <c r="N34" s="89">
        <f t="shared" si="0"/>
        <v>0</v>
      </c>
      <c r="O34" s="89">
        <f t="shared" si="0"/>
        <v>0</v>
      </c>
      <c r="P34" s="89">
        <f t="shared" si="0"/>
        <v>0</v>
      </c>
      <c r="Q34" s="89">
        <f t="shared" si="0"/>
        <v>0</v>
      </c>
      <c r="R34" s="89">
        <f t="shared" si="0"/>
        <v>0</v>
      </c>
      <c r="S34" s="89">
        <f t="shared" si="0"/>
        <v>0</v>
      </c>
      <c r="T34" s="89">
        <f t="shared" si="0"/>
        <v>0</v>
      </c>
      <c r="U34" s="89">
        <f t="shared" si="0"/>
        <v>0</v>
      </c>
      <c r="V34" s="89">
        <f t="shared" si="0"/>
        <v>0</v>
      </c>
    </row>
    <row r="36" ht="15">
      <c r="A36" s="12" t="s">
        <v>11</v>
      </c>
    </row>
    <row r="38" spans="3:22" s="13" customFormat="1" ht="21" customHeight="1">
      <c r="C38" s="96"/>
      <c r="D38" s="96"/>
      <c r="E38" s="96"/>
      <c r="F38" s="96"/>
      <c r="G38" s="1"/>
      <c r="H38" s="1"/>
      <c r="I38" s="96"/>
      <c r="J38" s="96"/>
      <c r="K38" s="1"/>
      <c r="L38" s="1"/>
      <c r="M38" s="1"/>
      <c r="N38" s="1"/>
      <c r="O38" s="1"/>
      <c r="P38" s="1"/>
      <c r="Q38" s="1"/>
      <c r="R38" s="887" t="s">
        <v>862</v>
      </c>
      <c r="S38" s="887"/>
      <c r="T38" s="887"/>
      <c r="U38" s="887"/>
      <c r="V38" s="93"/>
    </row>
    <row r="39" spans="3:22" s="13" customFormat="1" ht="15.75" customHeight="1">
      <c r="C39" s="96"/>
      <c r="D39" s="96"/>
      <c r="E39" s="96"/>
      <c r="F39" s="96"/>
      <c r="G39" s="96"/>
      <c r="H39" s="96"/>
      <c r="I39" s="96"/>
      <c r="J39" s="96"/>
      <c r="K39" s="1"/>
      <c r="L39" s="1"/>
      <c r="M39" s="1"/>
      <c r="N39" s="1"/>
      <c r="O39" s="1"/>
      <c r="P39" s="1"/>
      <c r="Q39" s="1"/>
      <c r="R39" s="877" t="s">
        <v>864</v>
      </c>
      <c r="S39" s="877"/>
      <c r="T39" s="877"/>
      <c r="U39" s="877"/>
      <c r="V39" s="1"/>
    </row>
    <row r="40" spans="3:22" s="13" customFormat="1" ht="12.75" customHeight="1">
      <c r="C40" s="96"/>
      <c r="D40" s="96"/>
      <c r="E40" s="96"/>
      <c r="F40" s="96"/>
      <c r="G40" s="96"/>
      <c r="H40" s="96"/>
      <c r="I40" s="9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13" customFormat="1" ht="12.75">
      <c r="A41" s="12"/>
      <c r="B41" s="12"/>
      <c r="C41" s="96"/>
      <c r="D41" s="96"/>
      <c r="E41" s="96"/>
      <c r="F41" s="96"/>
      <c r="G41" s="96"/>
      <c r="H41" s="96"/>
      <c r="I41" s="96"/>
      <c r="J41" s="9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sheetProtection/>
  <mergeCells count="22">
    <mergeCell ref="L9:N9"/>
    <mergeCell ref="O9:O10"/>
    <mergeCell ref="S9:S10"/>
    <mergeCell ref="R39:U39"/>
    <mergeCell ref="U2:V2"/>
    <mergeCell ref="E2:P2"/>
    <mergeCell ref="C4:Q4"/>
    <mergeCell ref="T9:V9"/>
    <mergeCell ref="R38:U38"/>
    <mergeCell ref="S8:V8"/>
    <mergeCell ref="C9:C10"/>
    <mergeCell ref="D9:F9"/>
    <mergeCell ref="A8:A10"/>
    <mergeCell ref="B8:B10"/>
    <mergeCell ref="C8:F8"/>
    <mergeCell ref="G8:J8"/>
    <mergeCell ref="K8:N8"/>
    <mergeCell ref="O8:R8"/>
    <mergeCell ref="P9:R9"/>
    <mergeCell ref="G9:G10"/>
    <mergeCell ref="H9:J9"/>
    <mergeCell ref="K9:K10"/>
  </mergeCells>
  <printOptions horizontalCentered="1"/>
  <pageMargins left="0.63" right="0.49" top="0.52" bottom="0" header="0.31496062992125984" footer="0.31496062992125984"/>
  <pageSetup fitToHeight="1" fitToWidth="1" horizontalDpi="600" verticalDpi="600" orientation="landscape" paperSize="9" scale="66" r:id="rId1"/>
  <ignoredErrors>
    <ignoredError sqref="C34:V34" formulaRange="1"/>
  </ignoredErrors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V43"/>
  <sheetViews>
    <sheetView view="pageBreakPreview" zoomScale="95" zoomScaleNormal="90" zoomScaleSheetLayoutView="95" zoomScalePageLayoutView="0" workbookViewId="0" topLeftCell="A1">
      <selection activeCell="J38" sqref="J38"/>
    </sheetView>
  </sheetViews>
  <sheetFormatPr defaultColWidth="9.140625" defaultRowHeight="12.75"/>
  <cols>
    <col min="1" max="1" width="9.140625" style="56" customWidth="1"/>
    <col min="2" max="2" width="16.28125" style="56" bestFit="1" customWidth="1"/>
    <col min="3" max="3" width="9.7109375" style="56" customWidth="1"/>
    <col min="4" max="4" width="8.140625" style="56" customWidth="1"/>
    <col min="5" max="5" width="7.421875" style="56" customWidth="1"/>
    <col min="6" max="6" width="9.140625" style="56" customWidth="1"/>
    <col min="7" max="7" width="9.57421875" style="56" customWidth="1"/>
    <col min="8" max="8" width="8.140625" style="56" customWidth="1"/>
    <col min="9" max="9" width="6.8515625" style="56" customWidth="1"/>
    <col min="10" max="10" width="9.28125" style="56" customWidth="1"/>
    <col min="11" max="11" width="10.57421875" style="56" customWidth="1"/>
    <col min="12" max="12" width="8.7109375" style="56" customWidth="1"/>
    <col min="13" max="13" width="7.421875" style="56" customWidth="1"/>
    <col min="14" max="14" width="8.57421875" style="56" customWidth="1"/>
    <col min="15" max="15" width="8.7109375" style="56" customWidth="1"/>
    <col min="16" max="16" width="8.57421875" style="56" customWidth="1"/>
    <col min="17" max="17" width="7.8515625" style="56" customWidth="1"/>
    <col min="18" max="18" width="8.57421875" style="56" customWidth="1"/>
    <col min="19" max="20" width="10.57421875" style="56" customWidth="1"/>
    <col min="21" max="21" width="11.140625" style="56" customWidth="1"/>
    <col min="22" max="22" width="10.7109375" style="56" bestFit="1" customWidth="1"/>
    <col min="23" max="16384" width="9.140625" style="56" customWidth="1"/>
  </cols>
  <sheetData>
    <row r="1" spans="3:24" s="13" customFormat="1" ht="29.25" customHeight="1">
      <c r="C1" s="37"/>
      <c r="D1" s="37"/>
      <c r="E1" s="37"/>
      <c r="F1" s="37"/>
      <c r="G1" s="37"/>
      <c r="H1" s="37"/>
      <c r="I1" s="84" t="s">
        <v>0</v>
      </c>
      <c r="J1" s="84"/>
      <c r="S1" s="33"/>
      <c r="T1" s="33"/>
      <c r="U1" s="1063" t="s">
        <v>807</v>
      </c>
      <c r="V1" s="1063"/>
      <c r="W1" s="35"/>
      <c r="X1" s="35"/>
    </row>
    <row r="2" spans="5:16" s="13" customFormat="1" ht="20.25">
      <c r="E2" s="1033" t="s">
        <v>684</v>
      </c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</row>
    <row r="3" spans="8:16" s="13" customFormat="1" ht="20.25">
      <c r="H3" s="36"/>
      <c r="I3" s="36"/>
      <c r="J3" s="36"/>
      <c r="K3" s="36"/>
      <c r="L3" s="36"/>
      <c r="M3" s="36"/>
      <c r="N3" s="36"/>
      <c r="O3" s="36"/>
      <c r="P3" s="36"/>
    </row>
    <row r="4" spans="3:23" ht="15.75">
      <c r="C4" s="986" t="s">
        <v>806</v>
      </c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6"/>
      <c r="R4" s="39"/>
      <c r="S4" s="87"/>
      <c r="T4" s="87"/>
      <c r="U4" s="87"/>
      <c r="V4" s="87"/>
      <c r="W4" s="84"/>
    </row>
    <row r="5" spans="3:23" ht="9" customHeight="1">
      <c r="C5" s="57"/>
      <c r="D5" s="57"/>
      <c r="E5" s="57"/>
      <c r="F5" s="57"/>
      <c r="G5" s="57"/>
      <c r="H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" ht="20.25" customHeight="1">
      <c r="A6" s="219" t="s">
        <v>861</v>
      </c>
      <c r="B6" s="220"/>
    </row>
    <row r="7" ht="15">
      <c r="B7" s="203"/>
    </row>
    <row r="8" spans="1:22" s="60" customFormat="1" ht="24.75" customHeight="1">
      <c r="A8" s="974" t="s">
        <v>2</v>
      </c>
      <c r="B8" s="1334" t="s">
        <v>3</v>
      </c>
      <c r="C8" s="1331" t="s">
        <v>799</v>
      </c>
      <c r="D8" s="1332"/>
      <c r="E8" s="1332"/>
      <c r="F8" s="1332"/>
      <c r="G8" s="1331" t="s">
        <v>803</v>
      </c>
      <c r="H8" s="1332"/>
      <c r="I8" s="1332"/>
      <c r="J8" s="1332"/>
      <c r="K8" s="1331" t="s">
        <v>804</v>
      </c>
      <c r="L8" s="1332"/>
      <c r="M8" s="1332"/>
      <c r="N8" s="1332"/>
      <c r="O8" s="1331" t="s">
        <v>805</v>
      </c>
      <c r="P8" s="1332"/>
      <c r="Q8" s="1332"/>
      <c r="R8" s="1332"/>
      <c r="S8" s="1349" t="s">
        <v>15</v>
      </c>
      <c r="T8" s="1350"/>
      <c r="U8" s="1350"/>
      <c r="V8" s="1350"/>
    </row>
    <row r="9" spans="1:22" s="61" customFormat="1" ht="29.25" customHeight="1">
      <c r="A9" s="974"/>
      <c r="B9" s="1334"/>
      <c r="C9" s="1347" t="s">
        <v>800</v>
      </c>
      <c r="D9" s="1344" t="s">
        <v>802</v>
      </c>
      <c r="E9" s="1345"/>
      <c r="F9" s="1346"/>
      <c r="G9" s="1347" t="s">
        <v>800</v>
      </c>
      <c r="H9" s="1344" t="s">
        <v>802</v>
      </c>
      <c r="I9" s="1345"/>
      <c r="J9" s="1346"/>
      <c r="K9" s="1347" t="s">
        <v>800</v>
      </c>
      <c r="L9" s="1344" t="s">
        <v>802</v>
      </c>
      <c r="M9" s="1345"/>
      <c r="N9" s="1346"/>
      <c r="O9" s="1347" t="s">
        <v>800</v>
      </c>
      <c r="P9" s="1344" t="s">
        <v>802</v>
      </c>
      <c r="Q9" s="1345"/>
      <c r="R9" s="1346"/>
      <c r="S9" s="1347" t="s">
        <v>800</v>
      </c>
      <c r="T9" s="1344" t="s">
        <v>802</v>
      </c>
      <c r="U9" s="1345"/>
      <c r="V9" s="1346"/>
    </row>
    <row r="10" spans="1:22" s="61" customFormat="1" ht="46.5" customHeight="1">
      <c r="A10" s="974"/>
      <c r="B10" s="1334"/>
      <c r="C10" s="1348"/>
      <c r="D10" s="55" t="s">
        <v>801</v>
      </c>
      <c r="E10" s="55" t="s">
        <v>196</v>
      </c>
      <c r="F10" s="55" t="s">
        <v>15</v>
      </c>
      <c r="G10" s="1348"/>
      <c r="H10" s="55" t="s">
        <v>801</v>
      </c>
      <c r="I10" s="55" t="s">
        <v>196</v>
      </c>
      <c r="J10" s="55" t="s">
        <v>15</v>
      </c>
      <c r="K10" s="1348"/>
      <c r="L10" s="55" t="s">
        <v>801</v>
      </c>
      <c r="M10" s="55" t="s">
        <v>196</v>
      </c>
      <c r="N10" s="55" t="s">
        <v>15</v>
      </c>
      <c r="O10" s="1348"/>
      <c r="P10" s="55" t="s">
        <v>801</v>
      </c>
      <c r="Q10" s="55" t="s">
        <v>196</v>
      </c>
      <c r="R10" s="55" t="s">
        <v>15</v>
      </c>
      <c r="S10" s="1348"/>
      <c r="T10" s="55" t="s">
        <v>801</v>
      </c>
      <c r="U10" s="55" t="s">
        <v>196</v>
      </c>
      <c r="V10" s="55" t="s">
        <v>15</v>
      </c>
    </row>
    <row r="11" spans="1:22" s="117" customFormat="1" ht="15.75" customHeight="1">
      <c r="A11" s="204">
        <v>1</v>
      </c>
      <c r="B11" s="116">
        <v>2</v>
      </c>
      <c r="C11" s="116">
        <v>3</v>
      </c>
      <c r="D11" s="204">
        <v>4</v>
      </c>
      <c r="E11" s="116">
        <v>5</v>
      </c>
      <c r="F11" s="116">
        <v>6</v>
      </c>
      <c r="G11" s="204">
        <v>7</v>
      </c>
      <c r="H11" s="116">
        <v>8</v>
      </c>
      <c r="I11" s="116">
        <v>9</v>
      </c>
      <c r="J11" s="204">
        <v>10</v>
      </c>
      <c r="K11" s="116">
        <v>11</v>
      </c>
      <c r="L11" s="116">
        <v>12</v>
      </c>
      <c r="M11" s="204">
        <v>13</v>
      </c>
      <c r="N11" s="116">
        <v>14</v>
      </c>
      <c r="O11" s="116">
        <v>15</v>
      </c>
      <c r="P11" s="204">
        <v>16</v>
      </c>
      <c r="Q11" s="116">
        <v>17</v>
      </c>
      <c r="R11" s="116">
        <v>18</v>
      </c>
      <c r="S11" s="204">
        <v>19</v>
      </c>
      <c r="T11" s="116">
        <v>20</v>
      </c>
      <c r="U11" s="116">
        <v>21</v>
      </c>
      <c r="V11" s="204">
        <v>22</v>
      </c>
    </row>
    <row r="12" spans="1:22" ht="15">
      <c r="A12" s="89">
        <v>1</v>
      </c>
      <c r="B12" s="16" t="s">
        <v>866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</row>
    <row r="13" spans="1:22" ht="15">
      <c r="A13" s="89">
        <v>2</v>
      </c>
      <c r="B13" s="16" t="s">
        <v>884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</row>
    <row r="14" spans="1:22" ht="15">
      <c r="A14" s="89">
        <v>3</v>
      </c>
      <c r="B14" s="16" t="s">
        <v>867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</row>
    <row r="15" spans="1:22" ht="15">
      <c r="A15" s="89">
        <v>4</v>
      </c>
      <c r="B15" s="16" t="s">
        <v>868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</row>
    <row r="16" spans="1:22" ht="15">
      <c r="A16" s="89">
        <v>5</v>
      </c>
      <c r="B16" s="16" t="s">
        <v>869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</row>
    <row r="17" spans="1:22" ht="15">
      <c r="A17" s="89">
        <v>6</v>
      </c>
      <c r="B17" s="16" t="s">
        <v>870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</row>
    <row r="18" spans="1:22" ht="15">
      <c r="A18" s="89">
        <v>7</v>
      </c>
      <c r="B18" s="16" t="s">
        <v>871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</row>
    <row r="19" spans="1:22" ht="15">
      <c r="A19" s="89">
        <v>8</v>
      </c>
      <c r="B19" s="16" t="s">
        <v>872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</row>
    <row r="20" spans="1:22" ht="15">
      <c r="A20" s="89">
        <v>9</v>
      </c>
      <c r="B20" s="16" t="s">
        <v>873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</row>
    <row r="21" spans="1:22" ht="15">
      <c r="A21" s="89">
        <v>10</v>
      </c>
      <c r="B21" s="16" t="s">
        <v>874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</row>
    <row r="22" spans="1:22" ht="15">
      <c r="A22" s="89">
        <v>11</v>
      </c>
      <c r="B22" s="16" t="s">
        <v>875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</row>
    <row r="23" spans="1:22" ht="15">
      <c r="A23" s="89">
        <v>12</v>
      </c>
      <c r="B23" s="16" t="s">
        <v>876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</row>
    <row r="24" spans="1:22" ht="15">
      <c r="A24" s="89">
        <v>13</v>
      </c>
      <c r="B24" s="16" t="s">
        <v>877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</row>
    <row r="25" spans="1:22" ht="15">
      <c r="A25" s="89">
        <v>14</v>
      </c>
      <c r="B25" s="16" t="s">
        <v>878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</row>
    <row r="26" spans="1:22" ht="15">
      <c r="A26" s="89">
        <v>15</v>
      </c>
      <c r="B26" s="16" t="s">
        <v>879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</row>
    <row r="27" spans="1:22" ht="15">
      <c r="A27" s="89">
        <v>16</v>
      </c>
      <c r="B27" s="16" t="s">
        <v>885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</row>
    <row r="28" spans="1:22" ht="15">
      <c r="A28" s="89">
        <v>17</v>
      </c>
      <c r="B28" s="16" t="s">
        <v>880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</row>
    <row r="29" spans="1:22" ht="15">
      <c r="A29" s="89">
        <v>18</v>
      </c>
      <c r="B29" s="16" t="s">
        <v>881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</row>
    <row r="30" spans="1:22" ht="15">
      <c r="A30" s="89">
        <v>19</v>
      </c>
      <c r="B30" s="16" t="s">
        <v>886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</row>
    <row r="31" spans="1:22" ht="15">
      <c r="A31" s="89">
        <v>20</v>
      </c>
      <c r="B31" s="16" t="s">
        <v>882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</row>
    <row r="32" spans="1:48" s="62" customFormat="1" ht="15">
      <c r="A32" s="89">
        <v>21</v>
      </c>
      <c r="B32" s="16" t="s">
        <v>887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</row>
    <row r="33" spans="1:22" ht="15">
      <c r="A33" s="89">
        <v>22</v>
      </c>
      <c r="B33" s="16" t="s">
        <v>883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</row>
    <row r="34" spans="1:22" ht="15">
      <c r="A34" s="180" t="s">
        <v>15</v>
      </c>
      <c r="B34" s="62"/>
      <c r="C34" s="89">
        <f>SUM(C12:C33)</f>
        <v>0</v>
      </c>
      <c r="D34" s="89">
        <f aca="true" t="shared" si="0" ref="D34:V34">SUM(D12:D33)</f>
        <v>0</v>
      </c>
      <c r="E34" s="89">
        <f t="shared" si="0"/>
        <v>0</v>
      </c>
      <c r="F34" s="89">
        <f t="shared" si="0"/>
        <v>0</v>
      </c>
      <c r="G34" s="89">
        <f t="shared" si="0"/>
        <v>0</v>
      </c>
      <c r="H34" s="89">
        <f t="shared" si="0"/>
        <v>0</v>
      </c>
      <c r="I34" s="89">
        <f t="shared" si="0"/>
        <v>0</v>
      </c>
      <c r="J34" s="89">
        <f t="shared" si="0"/>
        <v>0</v>
      </c>
      <c r="K34" s="89">
        <f t="shared" si="0"/>
        <v>0</v>
      </c>
      <c r="L34" s="89">
        <f t="shared" si="0"/>
        <v>0</v>
      </c>
      <c r="M34" s="89">
        <f t="shared" si="0"/>
        <v>0</v>
      </c>
      <c r="N34" s="89">
        <f t="shared" si="0"/>
        <v>0</v>
      </c>
      <c r="O34" s="89">
        <f t="shared" si="0"/>
        <v>0</v>
      </c>
      <c r="P34" s="89">
        <f t="shared" si="0"/>
        <v>0</v>
      </c>
      <c r="Q34" s="89">
        <f t="shared" si="0"/>
        <v>0</v>
      </c>
      <c r="R34" s="89">
        <f t="shared" si="0"/>
        <v>0</v>
      </c>
      <c r="S34" s="89">
        <f t="shared" si="0"/>
        <v>0</v>
      </c>
      <c r="T34" s="89">
        <f t="shared" si="0"/>
        <v>0</v>
      </c>
      <c r="U34" s="89">
        <f t="shared" si="0"/>
        <v>0</v>
      </c>
      <c r="V34" s="89">
        <f t="shared" si="0"/>
        <v>0</v>
      </c>
    </row>
    <row r="37" ht="18">
      <c r="A37" s="474" t="s">
        <v>11</v>
      </c>
    </row>
    <row r="39" spans="7:22" s="457" customFormat="1" ht="19.5" customHeight="1">
      <c r="G39" s="474"/>
      <c r="H39" s="474"/>
      <c r="K39" s="474"/>
      <c r="L39" s="474"/>
      <c r="M39" s="474"/>
      <c r="N39" s="474"/>
      <c r="O39" s="474"/>
      <c r="P39" s="474"/>
      <c r="Q39" s="474"/>
      <c r="R39" s="474"/>
      <c r="S39" s="887"/>
      <c r="T39" s="887"/>
      <c r="U39" s="887"/>
      <c r="V39" s="887"/>
    </row>
    <row r="40" spans="11:22" s="457" customFormat="1" ht="19.5" customHeight="1">
      <c r="K40" s="562"/>
      <c r="L40" s="562"/>
      <c r="M40" s="562"/>
      <c r="N40" s="562"/>
      <c r="O40" s="562"/>
      <c r="P40" s="562"/>
      <c r="Q40" s="562"/>
      <c r="R40" s="776"/>
      <c r="S40" s="887" t="s">
        <v>862</v>
      </c>
      <c r="T40" s="887"/>
      <c r="U40" s="887"/>
      <c r="V40" s="887"/>
    </row>
    <row r="41" spans="11:22" s="457" customFormat="1" ht="19.5" customHeight="1">
      <c r="K41" s="562"/>
      <c r="L41" s="562"/>
      <c r="M41" s="562"/>
      <c r="N41" s="562"/>
      <c r="O41" s="562"/>
      <c r="P41" s="562"/>
      <c r="Q41" s="562"/>
      <c r="R41" s="562"/>
      <c r="S41" s="877" t="s">
        <v>864</v>
      </c>
      <c r="T41" s="877"/>
      <c r="U41" s="877"/>
      <c r="V41" s="877"/>
    </row>
    <row r="42" spans="1:22" s="13" customFormat="1" ht="12.75">
      <c r="A42" s="12"/>
      <c r="B42" s="12"/>
      <c r="K42" s="12"/>
      <c r="L42" s="12"/>
      <c r="M42" s="12"/>
      <c r="N42" s="12"/>
      <c r="O42" s="12"/>
      <c r="P42" s="12"/>
      <c r="Q42" s="28"/>
      <c r="R42" s="28"/>
      <c r="S42" s="28"/>
      <c r="T42" s="28"/>
      <c r="U42" s="28"/>
      <c r="V42" s="28"/>
    </row>
    <row r="43" spans="18:20" ht="15">
      <c r="R43" s="984"/>
      <c r="S43" s="984"/>
      <c r="T43" s="984"/>
    </row>
  </sheetData>
  <sheetProtection/>
  <mergeCells count="24">
    <mergeCell ref="K9:K10"/>
    <mergeCell ref="B8:B10"/>
    <mergeCell ref="A8:A10"/>
    <mergeCell ref="O8:R8"/>
    <mergeCell ref="K8:N8"/>
    <mergeCell ref="G8:J8"/>
    <mergeCell ref="L9:N9"/>
    <mergeCell ref="S39:V39"/>
    <mergeCell ref="R43:T43"/>
    <mergeCell ref="S40:V40"/>
    <mergeCell ref="S41:V41"/>
    <mergeCell ref="S8:V8"/>
    <mergeCell ref="S9:S10"/>
    <mergeCell ref="T9:V9"/>
    <mergeCell ref="U1:V1"/>
    <mergeCell ref="E2:P2"/>
    <mergeCell ref="C4:Q4"/>
    <mergeCell ref="D9:F9"/>
    <mergeCell ref="C9:C10"/>
    <mergeCell ref="G9:G10"/>
    <mergeCell ref="O9:O10"/>
    <mergeCell ref="P9:R9"/>
    <mergeCell ref="H9:J9"/>
    <mergeCell ref="C8:F8"/>
  </mergeCells>
  <printOptions horizontalCentered="1"/>
  <pageMargins left="0.53" right="0.53" top="0.5" bottom="0" header="0.31496062992125984" footer="0.31496062992125984"/>
  <pageSetup fitToHeight="1" fitToWidth="1" horizontalDpi="600" verticalDpi="600" orientation="landscape" paperSize="9" scale="67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S42"/>
  <sheetViews>
    <sheetView view="pageBreakPreview" zoomScaleNormal="85" zoomScaleSheetLayoutView="100" zoomScalePageLayoutView="0" workbookViewId="0" topLeftCell="A1">
      <selection activeCell="A6" sqref="A6:L6"/>
    </sheetView>
  </sheetViews>
  <sheetFormatPr defaultColWidth="8.8515625" defaultRowHeight="12.75"/>
  <cols>
    <col min="1" max="1" width="8.140625" style="54" customWidth="1"/>
    <col min="2" max="2" width="21.28125" style="288" bestFit="1" customWidth="1"/>
    <col min="3" max="3" width="12.140625" style="54" customWidth="1"/>
    <col min="4" max="4" width="15.00390625" style="54" customWidth="1"/>
    <col min="5" max="5" width="16.00390625" style="54" customWidth="1"/>
    <col min="6" max="6" width="22.140625" style="54" customWidth="1"/>
    <col min="7" max="7" width="15.140625" style="54" customWidth="1"/>
    <col min="8" max="8" width="14.421875" style="54" customWidth="1"/>
    <col min="9" max="9" width="14.8515625" style="54" customWidth="1"/>
    <col min="10" max="10" width="22.140625" style="54" customWidth="1"/>
    <col min="11" max="11" width="17.28125" style="54" customWidth="1"/>
    <col min="12" max="12" width="19.8515625" style="54" customWidth="1"/>
    <col min="13" max="16384" width="8.8515625" style="54" customWidth="1"/>
  </cols>
  <sheetData>
    <row r="2" spans="2:12" ht="20.25">
      <c r="B2" s="284"/>
      <c r="C2" s="13"/>
      <c r="D2" s="13"/>
      <c r="E2" s="13"/>
      <c r="F2" s="1"/>
      <c r="G2" s="1"/>
      <c r="H2" s="13"/>
      <c r="J2" s="33"/>
      <c r="K2" s="876" t="s">
        <v>525</v>
      </c>
      <c r="L2" s="876"/>
    </row>
    <row r="3" spans="1:12" ht="15.75">
      <c r="A3" s="1010" t="s">
        <v>0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</row>
    <row r="4" spans="1:12" ht="20.25">
      <c r="A4" s="1033" t="s">
        <v>684</v>
      </c>
      <c r="B4" s="1033"/>
      <c r="C4" s="1033"/>
      <c r="D4" s="1033"/>
      <c r="E4" s="1033"/>
      <c r="F4" s="1033"/>
      <c r="G4" s="1033"/>
      <c r="H4" s="1033"/>
      <c r="I4" s="1033"/>
      <c r="J4" s="1033"/>
      <c r="K4" s="1033"/>
      <c r="L4" s="1033"/>
    </row>
    <row r="5" spans="2:10" ht="9.75" customHeight="1">
      <c r="B5" s="286"/>
      <c r="C5" s="94"/>
      <c r="D5" s="94"/>
      <c r="E5" s="94"/>
      <c r="F5" s="94"/>
      <c r="G5" s="94"/>
      <c r="H5" s="94"/>
      <c r="I5" s="94"/>
      <c r="J5" s="94"/>
    </row>
    <row r="6" spans="1:12" ht="15" customHeight="1">
      <c r="A6" s="1355" t="s">
        <v>815</v>
      </c>
      <c r="B6" s="1355"/>
      <c r="C6" s="1355"/>
      <c r="D6" s="1355"/>
      <c r="E6" s="1355"/>
      <c r="F6" s="1355"/>
      <c r="G6" s="1355"/>
      <c r="H6" s="1355"/>
      <c r="I6" s="1355"/>
      <c r="J6" s="1355"/>
      <c r="K6" s="1355"/>
      <c r="L6" s="1355"/>
    </row>
    <row r="7" spans="1:3" ht="15">
      <c r="A7" s="1354" t="s">
        <v>861</v>
      </c>
      <c r="B7" s="1354"/>
      <c r="C7" s="25"/>
    </row>
    <row r="8" spans="1:12" s="787" customFormat="1" ht="15" customHeight="1">
      <c r="A8" s="1360" t="s">
        <v>103</v>
      </c>
      <c r="B8" s="1363" t="s">
        <v>3</v>
      </c>
      <c r="C8" s="1366" t="s">
        <v>21</v>
      </c>
      <c r="D8" s="1366"/>
      <c r="E8" s="1366"/>
      <c r="F8" s="1366"/>
      <c r="G8" s="1351" t="s">
        <v>22</v>
      </c>
      <c r="H8" s="1352"/>
      <c r="I8" s="1352"/>
      <c r="J8" s="1353"/>
      <c r="K8" s="1369" t="s">
        <v>365</v>
      </c>
      <c r="L8" s="1356" t="s">
        <v>656</v>
      </c>
    </row>
    <row r="9" spans="1:12" s="787" customFormat="1" ht="30.75" customHeight="1">
      <c r="A9" s="1361"/>
      <c r="B9" s="1364"/>
      <c r="C9" s="1356" t="s">
        <v>233</v>
      </c>
      <c r="D9" s="1369" t="s">
        <v>422</v>
      </c>
      <c r="E9" s="1371" t="s">
        <v>91</v>
      </c>
      <c r="F9" s="1372"/>
      <c r="G9" s="1368" t="s">
        <v>233</v>
      </c>
      <c r="H9" s="1356" t="s">
        <v>422</v>
      </c>
      <c r="I9" s="1373" t="s">
        <v>91</v>
      </c>
      <c r="J9" s="1374"/>
      <c r="K9" s="1370"/>
      <c r="L9" s="1356"/>
    </row>
    <row r="10" spans="1:15" s="787" customFormat="1" ht="69.75" customHeight="1">
      <c r="A10" s="1362"/>
      <c r="B10" s="1365"/>
      <c r="C10" s="1356"/>
      <c r="D10" s="1368"/>
      <c r="E10" s="786" t="s">
        <v>756</v>
      </c>
      <c r="F10" s="786" t="s">
        <v>423</v>
      </c>
      <c r="G10" s="1356"/>
      <c r="H10" s="1356"/>
      <c r="I10" s="786" t="s">
        <v>756</v>
      </c>
      <c r="J10" s="786" t="s">
        <v>423</v>
      </c>
      <c r="K10" s="1368"/>
      <c r="L10" s="1356"/>
      <c r="M10" s="788"/>
      <c r="N10" s="788"/>
      <c r="O10" s="788"/>
    </row>
    <row r="11" spans="1:15" ht="14.25">
      <c r="A11" s="119">
        <v>1</v>
      </c>
      <c r="B11" s="287">
        <v>2</v>
      </c>
      <c r="C11" s="119">
        <v>3</v>
      </c>
      <c r="D11" s="118">
        <v>4</v>
      </c>
      <c r="E11" s="119">
        <v>5</v>
      </c>
      <c r="F11" s="118">
        <v>6</v>
      </c>
      <c r="G11" s="119">
        <v>7</v>
      </c>
      <c r="H11" s="118">
        <v>8</v>
      </c>
      <c r="I11" s="119">
        <v>9</v>
      </c>
      <c r="J11" s="118">
        <v>10</v>
      </c>
      <c r="K11" s="119" t="s">
        <v>533</v>
      </c>
      <c r="L11" s="118">
        <v>12</v>
      </c>
      <c r="M11" s="85"/>
      <c r="N11" s="85"/>
      <c r="O11" s="85"/>
    </row>
    <row r="12" spans="1:19" s="792" customFormat="1" ht="21.75" customHeight="1">
      <c r="A12" s="789">
        <v>1</v>
      </c>
      <c r="B12" s="514" t="s">
        <v>866</v>
      </c>
      <c r="C12" s="790">
        <v>81658</v>
      </c>
      <c r="D12" s="790">
        <v>2367</v>
      </c>
      <c r="E12" s="790">
        <v>1870</v>
      </c>
      <c r="F12" s="790">
        <f>D12-E12</f>
        <v>497</v>
      </c>
      <c r="G12" s="790">
        <v>53331</v>
      </c>
      <c r="H12" s="790">
        <v>1122</v>
      </c>
      <c r="I12" s="790">
        <v>1040</v>
      </c>
      <c r="J12" s="790">
        <f>H12-I12</f>
        <v>82</v>
      </c>
      <c r="K12" s="789">
        <f>E12+F12+I12+J12</f>
        <v>3489</v>
      </c>
      <c r="L12" s="789">
        <v>0</v>
      </c>
      <c r="M12" s="791"/>
      <c r="N12" s="791"/>
      <c r="O12" s="791"/>
      <c r="P12" s="791"/>
      <c r="Q12" s="791"/>
      <c r="R12" s="791"/>
      <c r="S12" s="791"/>
    </row>
    <row r="13" spans="1:15" s="793" customFormat="1" ht="21.75" customHeight="1">
      <c r="A13" s="789">
        <v>2</v>
      </c>
      <c r="B13" s="514" t="s">
        <v>884</v>
      </c>
      <c r="C13" s="790">
        <v>18511</v>
      </c>
      <c r="D13" s="790">
        <v>670</v>
      </c>
      <c r="E13" s="790">
        <v>461</v>
      </c>
      <c r="F13" s="790">
        <f aca="true" t="shared" si="0" ref="F13:F33">D13-E13</f>
        <v>209</v>
      </c>
      <c r="G13" s="790">
        <v>14423</v>
      </c>
      <c r="H13" s="790">
        <v>400</v>
      </c>
      <c r="I13" s="790">
        <v>341</v>
      </c>
      <c r="J13" s="790">
        <f aca="true" t="shared" si="1" ref="J13:J33">H13-I13</f>
        <v>59</v>
      </c>
      <c r="K13" s="789">
        <f aca="true" t="shared" si="2" ref="K13:K33">E13+F13+I13+J13</f>
        <v>1070</v>
      </c>
      <c r="L13" s="789">
        <v>0</v>
      </c>
      <c r="M13" s="791"/>
      <c r="N13" s="791"/>
      <c r="O13" s="791"/>
    </row>
    <row r="14" spans="1:15" s="793" customFormat="1" ht="21.75" customHeight="1">
      <c r="A14" s="789">
        <v>3</v>
      </c>
      <c r="B14" s="514" t="s">
        <v>867</v>
      </c>
      <c r="C14" s="789">
        <v>48388</v>
      </c>
      <c r="D14" s="789">
        <v>1297</v>
      </c>
      <c r="E14" s="789">
        <v>1124</v>
      </c>
      <c r="F14" s="790">
        <f t="shared" si="0"/>
        <v>173</v>
      </c>
      <c r="G14" s="789">
        <v>34654</v>
      </c>
      <c r="H14" s="789">
        <v>850</v>
      </c>
      <c r="I14" s="789">
        <v>823</v>
      </c>
      <c r="J14" s="790">
        <f t="shared" si="1"/>
        <v>27</v>
      </c>
      <c r="K14" s="789">
        <f t="shared" si="2"/>
        <v>2147</v>
      </c>
      <c r="L14" s="789">
        <v>0</v>
      </c>
      <c r="M14" s="791"/>
      <c r="N14" s="791"/>
      <c r="O14" s="791"/>
    </row>
    <row r="15" spans="1:12" s="793" customFormat="1" ht="21.75" customHeight="1">
      <c r="A15" s="789">
        <v>4</v>
      </c>
      <c r="B15" s="514" t="s">
        <v>868</v>
      </c>
      <c r="C15" s="789">
        <v>25243</v>
      </c>
      <c r="D15" s="789">
        <v>801</v>
      </c>
      <c r="E15" s="789">
        <v>627</v>
      </c>
      <c r="F15" s="790">
        <f t="shared" si="0"/>
        <v>174</v>
      </c>
      <c r="G15" s="789">
        <v>17758</v>
      </c>
      <c r="H15" s="789">
        <v>420</v>
      </c>
      <c r="I15" s="789">
        <v>410</v>
      </c>
      <c r="J15" s="790">
        <f t="shared" si="1"/>
        <v>10</v>
      </c>
      <c r="K15" s="789">
        <f t="shared" si="2"/>
        <v>1221</v>
      </c>
      <c r="L15" s="789">
        <v>0</v>
      </c>
    </row>
    <row r="16" spans="1:14" s="793" customFormat="1" ht="21.75" customHeight="1">
      <c r="A16" s="789">
        <v>5</v>
      </c>
      <c r="B16" s="514" t="s">
        <v>869</v>
      </c>
      <c r="C16" s="789">
        <v>18388</v>
      </c>
      <c r="D16" s="789">
        <v>1007</v>
      </c>
      <c r="E16" s="789">
        <v>734</v>
      </c>
      <c r="F16" s="790">
        <f t="shared" si="0"/>
        <v>273</v>
      </c>
      <c r="G16" s="789">
        <v>13507</v>
      </c>
      <c r="H16" s="789">
        <v>489</v>
      </c>
      <c r="I16" s="789">
        <v>459</v>
      </c>
      <c r="J16" s="790">
        <f t="shared" si="1"/>
        <v>30</v>
      </c>
      <c r="K16" s="789">
        <f t="shared" si="2"/>
        <v>1496</v>
      </c>
      <c r="L16" s="789">
        <v>0</v>
      </c>
      <c r="N16" s="793" t="s">
        <v>10</v>
      </c>
    </row>
    <row r="17" spans="1:12" s="793" customFormat="1" ht="21.75" customHeight="1">
      <c r="A17" s="789">
        <v>6</v>
      </c>
      <c r="B17" s="514" t="s">
        <v>870</v>
      </c>
      <c r="C17" s="789">
        <v>49261</v>
      </c>
      <c r="D17" s="789">
        <v>1276</v>
      </c>
      <c r="E17" s="789">
        <v>1210</v>
      </c>
      <c r="F17" s="790">
        <f t="shared" si="0"/>
        <v>66</v>
      </c>
      <c r="G17" s="789">
        <v>33337</v>
      </c>
      <c r="H17" s="789">
        <v>740</v>
      </c>
      <c r="I17" s="789">
        <v>685</v>
      </c>
      <c r="J17" s="790">
        <f t="shared" si="1"/>
        <v>55</v>
      </c>
      <c r="K17" s="789">
        <f t="shared" si="2"/>
        <v>2016</v>
      </c>
      <c r="L17" s="789">
        <v>0</v>
      </c>
    </row>
    <row r="18" spans="1:12" s="793" customFormat="1" ht="21.75" customHeight="1">
      <c r="A18" s="789">
        <v>7</v>
      </c>
      <c r="B18" s="514" t="s">
        <v>871</v>
      </c>
      <c r="C18" s="789">
        <v>43341</v>
      </c>
      <c r="D18" s="789">
        <v>1402</v>
      </c>
      <c r="E18" s="789">
        <v>1310</v>
      </c>
      <c r="F18" s="790">
        <f t="shared" si="0"/>
        <v>92</v>
      </c>
      <c r="G18" s="789">
        <v>26375</v>
      </c>
      <c r="H18" s="789">
        <v>661</v>
      </c>
      <c r="I18" s="789">
        <v>617</v>
      </c>
      <c r="J18" s="790">
        <f t="shared" si="1"/>
        <v>44</v>
      </c>
      <c r="K18" s="789">
        <f t="shared" si="2"/>
        <v>2063</v>
      </c>
      <c r="L18" s="789">
        <v>0</v>
      </c>
    </row>
    <row r="19" spans="1:12" s="793" customFormat="1" ht="21.75" customHeight="1">
      <c r="A19" s="789">
        <v>8</v>
      </c>
      <c r="B19" s="514" t="s">
        <v>872</v>
      </c>
      <c r="C19" s="789">
        <v>46888</v>
      </c>
      <c r="D19" s="789">
        <v>2233</v>
      </c>
      <c r="E19" s="789">
        <v>1885</v>
      </c>
      <c r="F19" s="790">
        <f t="shared" si="0"/>
        <v>348</v>
      </c>
      <c r="G19" s="789">
        <v>37567</v>
      </c>
      <c r="H19" s="789">
        <v>1121</v>
      </c>
      <c r="I19" s="789">
        <v>1052</v>
      </c>
      <c r="J19" s="790">
        <f t="shared" si="1"/>
        <v>69</v>
      </c>
      <c r="K19" s="789">
        <f t="shared" si="2"/>
        <v>3354</v>
      </c>
      <c r="L19" s="789">
        <v>0</v>
      </c>
    </row>
    <row r="20" spans="1:12" s="793" customFormat="1" ht="21.75" customHeight="1">
      <c r="A20" s="789">
        <v>9</v>
      </c>
      <c r="B20" s="514" t="s">
        <v>873</v>
      </c>
      <c r="C20" s="789">
        <v>14585</v>
      </c>
      <c r="D20" s="789">
        <v>732</v>
      </c>
      <c r="E20" s="789">
        <v>621</v>
      </c>
      <c r="F20" s="790">
        <f t="shared" si="0"/>
        <v>111</v>
      </c>
      <c r="G20" s="789">
        <v>13009</v>
      </c>
      <c r="H20" s="789">
        <v>411</v>
      </c>
      <c r="I20" s="789">
        <v>367</v>
      </c>
      <c r="J20" s="790">
        <f t="shared" si="1"/>
        <v>44</v>
      </c>
      <c r="K20" s="789">
        <f t="shared" si="2"/>
        <v>1143</v>
      </c>
      <c r="L20" s="789">
        <v>0</v>
      </c>
    </row>
    <row r="21" spans="1:12" s="793" customFormat="1" ht="21.75" customHeight="1">
      <c r="A21" s="789">
        <v>10</v>
      </c>
      <c r="B21" s="514" t="s">
        <v>874</v>
      </c>
      <c r="C21" s="789">
        <v>48287</v>
      </c>
      <c r="D21" s="789">
        <v>2433</v>
      </c>
      <c r="E21" s="789">
        <v>2002</v>
      </c>
      <c r="F21" s="790">
        <f t="shared" si="0"/>
        <v>431</v>
      </c>
      <c r="G21" s="789">
        <v>35926</v>
      </c>
      <c r="H21" s="789">
        <v>1160</v>
      </c>
      <c r="I21" s="789">
        <v>1097</v>
      </c>
      <c r="J21" s="790">
        <f t="shared" si="1"/>
        <v>63</v>
      </c>
      <c r="K21" s="789">
        <f t="shared" si="2"/>
        <v>3593</v>
      </c>
      <c r="L21" s="789">
        <v>0</v>
      </c>
    </row>
    <row r="22" spans="1:12" s="793" customFormat="1" ht="21.75" customHeight="1">
      <c r="A22" s="789">
        <v>11</v>
      </c>
      <c r="B22" s="514" t="s">
        <v>875</v>
      </c>
      <c r="C22" s="789">
        <v>64389</v>
      </c>
      <c r="D22" s="789">
        <v>2247</v>
      </c>
      <c r="E22" s="789">
        <v>1884</v>
      </c>
      <c r="F22" s="790">
        <f t="shared" si="0"/>
        <v>363</v>
      </c>
      <c r="G22" s="789">
        <v>45326</v>
      </c>
      <c r="H22" s="789">
        <v>1170</v>
      </c>
      <c r="I22" s="789">
        <v>1145</v>
      </c>
      <c r="J22" s="790">
        <f t="shared" si="1"/>
        <v>25</v>
      </c>
      <c r="K22" s="789">
        <f t="shared" si="2"/>
        <v>3417</v>
      </c>
      <c r="L22" s="789">
        <v>0</v>
      </c>
    </row>
    <row r="23" spans="1:12" s="793" customFormat="1" ht="21.75" customHeight="1">
      <c r="A23" s="789">
        <v>12</v>
      </c>
      <c r="B23" s="514" t="s">
        <v>876</v>
      </c>
      <c r="C23" s="789">
        <v>27609</v>
      </c>
      <c r="D23" s="789">
        <v>1170</v>
      </c>
      <c r="E23" s="789">
        <v>952</v>
      </c>
      <c r="F23" s="790">
        <f t="shared" si="0"/>
        <v>218</v>
      </c>
      <c r="G23" s="789">
        <v>18254</v>
      </c>
      <c r="H23" s="789">
        <v>628</v>
      </c>
      <c r="I23" s="789">
        <v>559</v>
      </c>
      <c r="J23" s="790">
        <f t="shared" si="1"/>
        <v>69</v>
      </c>
      <c r="K23" s="789">
        <f t="shared" si="2"/>
        <v>1798</v>
      </c>
      <c r="L23" s="789">
        <v>0</v>
      </c>
    </row>
    <row r="24" spans="1:12" s="793" customFormat="1" ht="21.75" customHeight="1">
      <c r="A24" s="789">
        <v>13</v>
      </c>
      <c r="B24" s="514" t="s">
        <v>877</v>
      </c>
      <c r="C24" s="789">
        <v>95979</v>
      </c>
      <c r="D24" s="789">
        <v>2639</v>
      </c>
      <c r="E24" s="789">
        <v>2176</v>
      </c>
      <c r="F24" s="790">
        <f t="shared" si="0"/>
        <v>463</v>
      </c>
      <c r="G24" s="789">
        <v>65762</v>
      </c>
      <c r="H24" s="789">
        <v>1470</v>
      </c>
      <c r="I24" s="789">
        <v>1432</v>
      </c>
      <c r="J24" s="790">
        <f t="shared" si="1"/>
        <v>38</v>
      </c>
      <c r="K24" s="789">
        <f t="shared" si="2"/>
        <v>4109</v>
      </c>
      <c r="L24" s="789">
        <v>0</v>
      </c>
    </row>
    <row r="25" spans="1:12" s="793" customFormat="1" ht="21.75" customHeight="1">
      <c r="A25" s="789">
        <v>14</v>
      </c>
      <c r="B25" s="514" t="s">
        <v>878</v>
      </c>
      <c r="C25" s="789">
        <v>30217</v>
      </c>
      <c r="D25" s="789">
        <v>1002</v>
      </c>
      <c r="E25" s="789">
        <v>783</v>
      </c>
      <c r="F25" s="790">
        <f t="shared" si="0"/>
        <v>219</v>
      </c>
      <c r="G25" s="789">
        <v>23935</v>
      </c>
      <c r="H25" s="789">
        <v>590</v>
      </c>
      <c r="I25" s="789">
        <v>553</v>
      </c>
      <c r="J25" s="790">
        <f t="shared" si="1"/>
        <v>37</v>
      </c>
      <c r="K25" s="789">
        <f t="shared" si="2"/>
        <v>1592</v>
      </c>
      <c r="L25" s="789">
        <v>0</v>
      </c>
    </row>
    <row r="26" spans="1:12" s="793" customFormat="1" ht="21.75" customHeight="1">
      <c r="A26" s="789">
        <v>15</v>
      </c>
      <c r="B26" s="514" t="s">
        <v>879</v>
      </c>
      <c r="C26" s="789">
        <v>37297</v>
      </c>
      <c r="D26" s="789">
        <v>1196</v>
      </c>
      <c r="E26" s="789">
        <v>857</v>
      </c>
      <c r="F26" s="790">
        <f t="shared" si="0"/>
        <v>339</v>
      </c>
      <c r="G26" s="789">
        <v>26771</v>
      </c>
      <c r="H26" s="789">
        <v>688</v>
      </c>
      <c r="I26" s="789">
        <v>626</v>
      </c>
      <c r="J26" s="790">
        <f t="shared" si="1"/>
        <v>62</v>
      </c>
      <c r="K26" s="789">
        <f t="shared" si="2"/>
        <v>1884</v>
      </c>
      <c r="L26" s="789">
        <v>0</v>
      </c>
    </row>
    <row r="27" spans="1:12" s="793" customFormat="1" ht="21.75" customHeight="1">
      <c r="A27" s="789">
        <v>16</v>
      </c>
      <c r="B27" s="514" t="s">
        <v>885</v>
      </c>
      <c r="C27" s="789">
        <v>36910</v>
      </c>
      <c r="D27" s="789">
        <v>1056</v>
      </c>
      <c r="E27" s="789">
        <v>829</v>
      </c>
      <c r="F27" s="790">
        <f t="shared" si="0"/>
        <v>227</v>
      </c>
      <c r="G27" s="789">
        <v>25745</v>
      </c>
      <c r="H27" s="789">
        <v>618</v>
      </c>
      <c r="I27" s="789">
        <v>571</v>
      </c>
      <c r="J27" s="790">
        <f t="shared" si="1"/>
        <v>47</v>
      </c>
      <c r="K27" s="789">
        <f t="shared" si="2"/>
        <v>1674</v>
      </c>
      <c r="L27" s="789">
        <v>0</v>
      </c>
    </row>
    <row r="28" spans="1:12" s="793" customFormat="1" ht="21.75" customHeight="1">
      <c r="A28" s="789">
        <v>17</v>
      </c>
      <c r="B28" s="514" t="s">
        <v>880</v>
      </c>
      <c r="C28" s="789">
        <v>20196</v>
      </c>
      <c r="D28" s="789">
        <v>1106</v>
      </c>
      <c r="E28" s="789">
        <v>989</v>
      </c>
      <c r="F28" s="790">
        <f t="shared" si="0"/>
        <v>117</v>
      </c>
      <c r="G28" s="789">
        <v>14782</v>
      </c>
      <c r="H28" s="789">
        <v>640</v>
      </c>
      <c r="I28" s="789">
        <v>602</v>
      </c>
      <c r="J28" s="790">
        <f t="shared" si="1"/>
        <v>38</v>
      </c>
      <c r="K28" s="789">
        <f t="shared" si="2"/>
        <v>1746</v>
      </c>
      <c r="L28" s="789">
        <v>0</v>
      </c>
    </row>
    <row r="29" spans="1:12" s="793" customFormat="1" ht="21.75" customHeight="1">
      <c r="A29" s="789">
        <v>18</v>
      </c>
      <c r="B29" s="514" t="s">
        <v>881</v>
      </c>
      <c r="C29" s="789">
        <v>60436</v>
      </c>
      <c r="D29" s="789">
        <v>2292</v>
      </c>
      <c r="E29" s="789">
        <v>1908</v>
      </c>
      <c r="F29" s="790">
        <f t="shared" si="0"/>
        <v>384</v>
      </c>
      <c r="G29" s="789">
        <v>45321</v>
      </c>
      <c r="H29" s="789">
        <v>1086</v>
      </c>
      <c r="I29" s="789">
        <v>1027</v>
      </c>
      <c r="J29" s="790">
        <f t="shared" si="1"/>
        <v>59</v>
      </c>
      <c r="K29" s="789">
        <f t="shared" si="2"/>
        <v>3378</v>
      </c>
      <c r="L29" s="789">
        <v>0</v>
      </c>
    </row>
    <row r="30" spans="1:12" s="793" customFormat="1" ht="21.75" customHeight="1">
      <c r="A30" s="789">
        <v>19</v>
      </c>
      <c r="B30" s="514" t="s">
        <v>886</v>
      </c>
      <c r="C30" s="789">
        <v>22883</v>
      </c>
      <c r="D30" s="789">
        <v>1221</v>
      </c>
      <c r="E30" s="789">
        <v>890</v>
      </c>
      <c r="F30" s="790">
        <f t="shared" si="0"/>
        <v>331</v>
      </c>
      <c r="G30" s="789">
        <v>16784</v>
      </c>
      <c r="H30" s="789">
        <v>612</v>
      </c>
      <c r="I30" s="789">
        <v>539</v>
      </c>
      <c r="J30" s="790">
        <f t="shared" si="1"/>
        <v>73</v>
      </c>
      <c r="K30" s="789">
        <f t="shared" si="2"/>
        <v>1833</v>
      </c>
      <c r="L30" s="789">
        <v>0</v>
      </c>
    </row>
    <row r="31" spans="1:12" s="793" customFormat="1" ht="21.75" customHeight="1">
      <c r="A31" s="789">
        <v>20</v>
      </c>
      <c r="B31" s="514" t="s">
        <v>882</v>
      </c>
      <c r="C31" s="789">
        <v>52002</v>
      </c>
      <c r="D31" s="789">
        <v>1764</v>
      </c>
      <c r="E31" s="789">
        <v>1467</v>
      </c>
      <c r="F31" s="790">
        <f t="shared" si="0"/>
        <v>297</v>
      </c>
      <c r="G31" s="789">
        <v>40921</v>
      </c>
      <c r="H31" s="789">
        <v>1042</v>
      </c>
      <c r="I31" s="789">
        <v>963</v>
      </c>
      <c r="J31" s="790">
        <f t="shared" si="1"/>
        <v>79</v>
      </c>
      <c r="K31" s="789">
        <f t="shared" si="2"/>
        <v>2806</v>
      </c>
      <c r="L31" s="789">
        <v>0</v>
      </c>
    </row>
    <row r="32" spans="1:12" s="793" customFormat="1" ht="21.75" customHeight="1">
      <c r="A32" s="789">
        <v>21</v>
      </c>
      <c r="B32" s="514" t="s">
        <v>887</v>
      </c>
      <c r="C32" s="789">
        <v>33484</v>
      </c>
      <c r="D32" s="789">
        <v>952</v>
      </c>
      <c r="E32" s="789">
        <v>878</v>
      </c>
      <c r="F32" s="790">
        <f t="shared" si="0"/>
        <v>74</v>
      </c>
      <c r="G32" s="789">
        <v>19950</v>
      </c>
      <c r="H32" s="789">
        <v>577</v>
      </c>
      <c r="I32" s="789">
        <v>512</v>
      </c>
      <c r="J32" s="790">
        <f t="shared" si="1"/>
        <v>65</v>
      </c>
      <c r="K32" s="789">
        <f t="shared" si="2"/>
        <v>1529</v>
      </c>
      <c r="L32" s="789">
        <v>0</v>
      </c>
    </row>
    <row r="33" spans="1:12" s="793" customFormat="1" ht="21.75" customHeight="1">
      <c r="A33" s="789">
        <v>22</v>
      </c>
      <c r="B33" s="514" t="s">
        <v>883</v>
      </c>
      <c r="C33" s="789">
        <v>45786</v>
      </c>
      <c r="D33" s="789">
        <v>1384</v>
      </c>
      <c r="E33" s="789">
        <v>1140</v>
      </c>
      <c r="F33" s="790">
        <f t="shared" si="0"/>
        <v>244</v>
      </c>
      <c r="G33" s="789">
        <v>29265</v>
      </c>
      <c r="H33" s="789">
        <v>707</v>
      </c>
      <c r="I33" s="789">
        <v>651</v>
      </c>
      <c r="J33" s="790">
        <f t="shared" si="1"/>
        <v>56</v>
      </c>
      <c r="K33" s="789">
        <f t="shared" si="2"/>
        <v>2091</v>
      </c>
      <c r="L33" s="789">
        <v>0</v>
      </c>
    </row>
    <row r="34" spans="1:12" s="793" customFormat="1" ht="21.75" customHeight="1">
      <c r="A34" s="794" t="s">
        <v>15</v>
      </c>
      <c r="B34" s="795"/>
      <c r="C34" s="789">
        <f>SUM(C12:C33)</f>
        <v>921738</v>
      </c>
      <c r="D34" s="789">
        <f aca="true" t="shared" si="3" ref="D34:L34">SUM(D12:D33)</f>
        <v>32247</v>
      </c>
      <c r="E34" s="789">
        <f t="shared" si="3"/>
        <v>26597</v>
      </c>
      <c r="F34" s="789">
        <f t="shared" si="3"/>
        <v>5650</v>
      </c>
      <c r="G34" s="789">
        <f t="shared" si="3"/>
        <v>652703</v>
      </c>
      <c r="H34" s="789">
        <f t="shared" si="3"/>
        <v>17202</v>
      </c>
      <c r="I34" s="789">
        <f t="shared" si="3"/>
        <v>16071</v>
      </c>
      <c r="J34" s="789">
        <f t="shared" si="3"/>
        <v>1131</v>
      </c>
      <c r="K34" s="789">
        <f t="shared" si="3"/>
        <v>49449</v>
      </c>
      <c r="L34" s="789">
        <f t="shared" si="3"/>
        <v>0</v>
      </c>
    </row>
    <row r="35" spans="1:12" ht="17.25" customHeight="1">
      <c r="A35" s="1357" t="s">
        <v>109</v>
      </c>
      <c r="B35" s="1358"/>
      <c r="C35" s="1358"/>
      <c r="D35" s="1358"/>
      <c r="E35" s="1358"/>
      <c r="F35" s="1358"/>
      <c r="G35" s="1358"/>
      <c r="H35" s="1358"/>
      <c r="I35" s="1358"/>
      <c r="J35" s="1358"/>
      <c r="K35" s="1359"/>
      <c r="L35" s="1359"/>
    </row>
    <row r="37" spans="1:2" ht="18">
      <c r="A37" s="880" t="s">
        <v>11</v>
      </c>
      <c r="B37" s="880"/>
    </row>
    <row r="39" spans="3:13" s="457" customFormat="1" ht="21" customHeight="1">
      <c r="C39" s="397"/>
      <c r="D39" s="474"/>
      <c r="E39" s="474"/>
      <c r="H39" s="477"/>
      <c r="I39" s="477"/>
      <c r="J39" s="1367" t="s">
        <v>862</v>
      </c>
      <c r="K39" s="1367"/>
      <c r="L39" s="1367"/>
      <c r="M39" s="562"/>
    </row>
    <row r="40" spans="2:19" s="457" customFormat="1" ht="21" customHeight="1">
      <c r="B40" s="515"/>
      <c r="J40" s="1367" t="s">
        <v>864</v>
      </c>
      <c r="K40" s="1367"/>
      <c r="L40" s="1367"/>
      <c r="M40" s="562"/>
      <c r="N40" s="476"/>
      <c r="O40" s="476"/>
      <c r="P40" s="476"/>
      <c r="Q40" s="476"/>
      <c r="R40" s="476"/>
      <c r="S40" s="476"/>
    </row>
    <row r="41" spans="2:19" s="13" customFormat="1" ht="12.75">
      <c r="B41" s="284"/>
      <c r="J41" s="28"/>
      <c r="K41" s="28"/>
      <c r="L41" s="28"/>
      <c r="M41" s="28"/>
      <c r="N41" s="64"/>
      <c r="O41" s="64"/>
      <c r="P41" s="64"/>
      <c r="Q41" s="64"/>
      <c r="R41" s="64"/>
      <c r="S41" s="64"/>
    </row>
    <row r="42" spans="2:13" s="13" customFormat="1" ht="15">
      <c r="B42" s="25"/>
      <c r="C42" s="12"/>
      <c r="D42" s="12"/>
      <c r="E42" s="12"/>
      <c r="J42" s="984"/>
      <c r="K42" s="984"/>
      <c r="L42" s="984"/>
      <c r="M42" s="56"/>
    </row>
  </sheetData>
  <sheetProtection/>
  <mergeCells count="22">
    <mergeCell ref="C9:C10"/>
    <mergeCell ref="H9:H10"/>
    <mergeCell ref="K8:K10"/>
    <mergeCell ref="E9:F9"/>
    <mergeCell ref="I9:J9"/>
    <mergeCell ref="D9:D10"/>
    <mergeCell ref="J42:L42"/>
    <mergeCell ref="L8:L10"/>
    <mergeCell ref="A35:L35"/>
    <mergeCell ref="A8:A10"/>
    <mergeCell ref="B8:B10"/>
    <mergeCell ref="A37:B37"/>
    <mergeCell ref="C8:F8"/>
    <mergeCell ref="J39:L39"/>
    <mergeCell ref="J40:L40"/>
    <mergeCell ref="G9:G10"/>
    <mergeCell ref="K2:L2"/>
    <mergeCell ref="G8:J8"/>
    <mergeCell ref="A7:B7"/>
    <mergeCell ref="A3:L3"/>
    <mergeCell ref="A4:L4"/>
    <mergeCell ref="A6:L6"/>
  </mergeCells>
  <printOptions horizontalCentered="1"/>
  <pageMargins left="0.31" right="0.2" top="0.55" bottom="0" header="0.22" footer="0.31496062992125984"/>
  <pageSetup fitToHeight="1" fitToWidth="1" horizontalDpi="600" verticalDpi="600" orientation="landscape" paperSize="9" scale="64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IM35"/>
  <sheetViews>
    <sheetView view="pageBreakPreview" zoomScale="55" zoomScaleNormal="85" zoomScaleSheetLayoutView="55" zoomScalePageLayoutView="0" workbookViewId="0" topLeftCell="A1">
      <selection activeCell="A5" sqref="A5:W5"/>
    </sheetView>
  </sheetViews>
  <sheetFormatPr defaultColWidth="9.140625" defaultRowHeight="12.75"/>
  <cols>
    <col min="1" max="1" width="7.8515625" style="376" customWidth="1"/>
    <col min="2" max="2" width="52.57421875" style="377" bestFit="1" customWidth="1"/>
    <col min="3" max="4" width="11.57421875" style="389" bestFit="1" customWidth="1"/>
    <col min="5" max="5" width="9.8515625" style="389" customWidth="1"/>
    <col min="6" max="7" width="11.57421875" style="389" bestFit="1" customWidth="1"/>
    <col min="8" max="8" width="9.8515625" style="389" customWidth="1"/>
    <col min="9" max="9" width="11.57421875" style="389" bestFit="1" customWidth="1"/>
    <col min="10" max="10" width="15.140625" style="389" customWidth="1"/>
    <col min="11" max="11" width="9.8515625" style="389" customWidth="1"/>
    <col min="12" max="13" width="11.57421875" style="389" bestFit="1" customWidth="1"/>
    <col min="14" max="14" width="9.8515625" style="389" customWidth="1"/>
    <col min="15" max="16" width="11.57421875" style="389" bestFit="1" customWidth="1"/>
    <col min="17" max="17" width="9.8515625" style="389" customWidth="1"/>
    <col min="18" max="19" width="11.57421875" style="388" bestFit="1" customWidth="1"/>
    <col min="20" max="20" width="9.8515625" style="388" customWidth="1"/>
    <col min="21" max="21" width="13.00390625" style="388" bestFit="1" customWidth="1"/>
    <col min="22" max="22" width="13.140625" style="388" bestFit="1" customWidth="1"/>
    <col min="23" max="23" width="10.8515625" style="388" customWidth="1"/>
    <col min="24" max="16384" width="9.140625" style="376" customWidth="1"/>
  </cols>
  <sheetData>
    <row r="3" spans="15:21" ht="15">
      <c r="O3" s="1391"/>
      <c r="P3" s="1391"/>
      <c r="Q3" s="1391"/>
      <c r="R3" s="1391"/>
      <c r="S3" s="1391"/>
      <c r="T3" s="1391"/>
      <c r="U3" s="1391"/>
    </row>
    <row r="4" spans="2:23" s="381" customFormat="1" ht="23.25" customHeight="1">
      <c r="B4" s="382"/>
      <c r="C4" s="390"/>
      <c r="D4" s="390"/>
      <c r="E4" s="390"/>
      <c r="F4" s="390"/>
      <c r="G4" s="391"/>
      <c r="H4" s="391"/>
      <c r="I4" s="392"/>
      <c r="J4" s="391" t="s">
        <v>1008</v>
      </c>
      <c r="K4" s="393"/>
      <c r="L4" s="393"/>
      <c r="M4" s="393"/>
      <c r="N4" s="393"/>
      <c r="O4" s="393"/>
      <c r="P4" s="393"/>
      <c r="Q4" s="393"/>
      <c r="R4" s="385"/>
      <c r="S4" s="385"/>
      <c r="T4" s="1393" t="s">
        <v>538</v>
      </c>
      <c r="U4" s="1393"/>
      <c r="V4" s="1393"/>
      <c r="W4" s="386"/>
    </row>
    <row r="5" spans="1:23" s="381" customFormat="1" ht="26.25">
      <c r="A5" s="1394" t="s">
        <v>684</v>
      </c>
      <c r="B5" s="1394"/>
      <c r="C5" s="1394"/>
      <c r="D5" s="1394"/>
      <c r="E5" s="1394"/>
      <c r="F5" s="1394"/>
      <c r="G5" s="1394"/>
      <c r="H5" s="1394"/>
      <c r="I5" s="1394"/>
      <c r="J5" s="1394"/>
      <c r="K5" s="1394"/>
      <c r="L5" s="1394"/>
      <c r="M5" s="1394"/>
      <c r="N5" s="1394"/>
      <c r="O5" s="1394"/>
      <c r="P5" s="1394"/>
      <c r="Q5" s="1394"/>
      <c r="R5" s="1394"/>
      <c r="S5" s="1394"/>
      <c r="T5" s="1394"/>
      <c r="U5" s="1394"/>
      <c r="V5" s="1394"/>
      <c r="W5" s="1394"/>
    </row>
    <row r="6" spans="2:23" s="381" customFormat="1" ht="12.75">
      <c r="B6" s="382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86"/>
      <c r="S6" s="386"/>
      <c r="T6" s="386"/>
      <c r="U6" s="386"/>
      <c r="V6" s="386"/>
      <c r="W6" s="386"/>
    </row>
    <row r="7" spans="1:23" s="381" customFormat="1" ht="23.25">
      <c r="A7" s="1395" t="s">
        <v>698</v>
      </c>
      <c r="B7" s="1395"/>
      <c r="C7" s="1395"/>
      <c r="D7" s="1395"/>
      <c r="E7" s="1395"/>
      <c r="F7" s="1395"/>
      <c r="G7" s="1395"/>
      <c r="H7" s="1395"/>
      <c r="I7" s="1395"/>
      <c r="J7" s="1395"/>
      <c r="K7" s="1395"/>
      <c r="L7" s="1395"/>
      <c r="M7" s="1395"/>
      <c r="N7" s="1395"/>
      <c r="O7" s="1395"/>
      <c r="P7" s="1395"/>
      <c r="Q7" s="1395"/>
      <c r="R7" s="1395"/>
      <c r="S7" s="1395"/>
      <c r="T7" s="1395"/>
      <c r="U7" s="1395"/>
      <c r="V7" s="1395"/>
      <c r="W7" s="1395"/>
    </row>
    <row r="8" spans="1:23" s="381" customFormat="1" ht="18">
      <c r="A8" s="1392" t="s">
        <v>861</v>
      </c>
      <c r="B8" s="1392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86"/>
      <c r="S8" s="386"/>
      <c r="T8" s="386"/>
      <c r="U8" s="386"/>
      <c r="V8" s="386"/>
      <c r="W8" s="386"/>
    </row>
    <row r="9" spans="1:23" ht="15" customHeight="1">
      <c r="A9" s="378"/>
      <c r="B9" s="379"/>
      <c r="V9" s="1375" t="s">
        <v>241</v>
      </c>
      <c r="W9" s="1375"/>
    </row>
    <row r="10" spans="1:247" s="812" customFormat="1" ht="24" customHeight="1">
      <c r="A10" s="1376" t="s">
        <v>2</v>
      </c>
      <c r="B10" s="1378" t="s">
        <v>104</v>
      </c>
      <c r="C10" s="1380" t="s">
        <v>21</v>
      </c>
      <c r="D10" s="1381"/>
      <c r="E10" s="1381"/>
      <c r="F10" s="1381"/>
      <c r="G10" s="1381"/>
      <c r="H10" s="1381"/>
      <c r="I10" s="1381"/>
      <c r="J10" s="1381"/>
      <c r="K10" s="1382"/>
      <c r="L10" s="1383" t="s">
        <v>22</v>
      </c>
      <c r="M10" s="1384"/>
      <c r="N10" s="1384"/>
      <c r="O10" s="1384"/>
      <c r="P10" s="1384"/>
      <c r="Q10" s="1384"/>
      <c r="R10" s="1384"/>
      <c r="S10" s="1384"/>
      <c r="T10" s="1385"/>
      <c r="U10" s="1386" t="s">
        <v>134</v>
      </c>
      <c r="V10" s="1387"/>
      <c r="W10" s="1388"/>
      <c r="X10" s="820"/>
      <c r="Y10" s="820"/>
      <c r="Z10" s="820"/>
      <c r="AA10" s="820"/>
      <c r="AB10" s="821"/>
      <c r="AC10" s="820"/>
      <c r="AD10" s="820"/>
      <c r="AE10" s="820"/>
      <c r="AF10" s="820"/>
      <c r="AG10" s="820"/>
      <c r="AH10" s="820"/>
      <c r="AI10" s="820"/>
      <c r="AJ10" s="820"/>
      <c r="AK10" s="820"/>
      <c r="AL10" s="820"/>
      <c r="AM10" s="820"/>
      <c r="AN10" s="820"/>
      <c r="AO10" s="820"/>
      <c r="AP10" s="820"/>
      <c r="AQ10" s="820"/>
      <c r="AR10" s="820"/>
      <c r="AS10" s="820"/>
      <c r="AT10" s="820"/>
      <c r="AU10" s="820"/>
      <c r="AV10" s="820"/>
      <c r="AW10" s="820"/>
      <c r="AX10" s="820"/>
      <c r="AY10" s="820"/>
      <c r="AZ10" s="820"/>
      <c r="BA10" s="820"/>
      <c r="BB10" s="820"/>
      <c r="BC10" s="820"/>
      <c r="BD10" s="820"/>
      <c r="BE10" s="820"/>
      <c r="BF10" s="820"/>
      <c r="BG10" s="820"/>
      <c r="BH10" s="820"/>
      <c r="BI10" s="820"/>
      <c r="BJ10" s="820"/>
      <c r="BK10" s="820"/>
      <c r="BL10" s="820"/>
      <c r="BM10" s="820"/>
      <c r="BN10" s="820"/>
      <c r="BO10" s="820"/>
      <c r="BP10" s="820"/>
      <c r="BQ10" s="820"/>
      <c r="BR10" s="820"/>
      <c r="BS10" s="820"/>
      <c r="BT10" s="820"/>
      <c r="BU10" s="820"/>
      <c r="BV10" s="820"/>
      <c r="BW10" s="820"/>
      <c r="BX10" s="820"/>
      <c r="BY10" s="820"/>
      <c r="BZ10" s="820"/>
      <c r="CA10" s="820"/>
      <c r="CB10" s="820"/>
      <c r="CC10" s="820"/>
      <c r="CD10" s="820"/>
      <c r="CE10" s="820"/>
      <c r="CF10" s="820"/>
      <c r="CG10" s="820"/>
      <c r="CH10" s="820"/>
      <c r="CI10" s="820"/>
      <c r="CJ10" s="820"/>
      <c r="CK10" s="820"/>
      <c r="CL10" s="820"/>
      <c r="CM10" s="820"/>
      <c r="CN10" s="820"/>
      <c r="CO10" s="820"/>
      <c r="CP10" s="820"/>
      <c r="CQ10" s="820"/>
      <c r="CR10" s="820"/>
      <c r="CS10" s="820"/>
      <c r="CT10" s="820"/>
      <c r="CU10" s="820"/>
      <c r="CV10" s="820"/>
      <c r="CW10" s="820"/>
      <c r="CX10" s="820"/>
      <c r="CY10" s="820"/>
      <c r="CZ10" s="820"/>
      <c r="DA10" s="820"/>
      <c r="DB10" s="820"/>
      <c r="DC10" s="820"/>
      <c r="DD10" s="820"/>
      <c r="DE10" s="820"/>
      <c r="DF10" s="820"/>
      <c r="DG10" s="820"/>
      <c r="DH10" s="820"/>
      <c r="DI10" s="820"/>
      <c r="DJ10" s="820"/>
      <c r="DK10" s="820"/>
      <c r="DL10" s="820"/>
      <c r="DM10" s="820"/>
      <c r="DN10" s="820"/>
      <c r="DO10" s="820"/>
      <c r="DP10" s="820"/>
      <c r="DQ10" s="820"/>
      <c r="DR10" s="820"/>
      <c r="DS10" s="820"/>
      <c r="DT10" s="820"/>
      <c r="DU10" s="820"/>
      <c r="DV10" s="820"/>
      <c r="DW10" s="820"/>
      <c r="DX10" s="820"/>
      <c r="DY10" s="820"/>
      <c r="DZ10" s="820"/>
      <c r="EA10" s="820"/>
      <c r="EB10" s="820"/>
      <c r="EC10" s="820"/>
      <c r="ED10" s="820"/>
      <c r="EE10" s="820"/>
      <c r="EF10" s="820"/>
      <c r="EG10" s="820"/>
      <c r="EH10" s="820"/>
      <c r="EI10" s="820"/>
      <c r="EJ10" s="820"/>
      <c r="EK10" s="820"/>
      <c r="EL10" s="820"/>
      <c r="EM10" s="820"/>
      <c r="EN10" s="820"/>
      <c r="EO10" s="820"/>
      <c r="EP10" s="820"/>
      <c r="EQ10" s="820"/>
      <c r="ER10" s="820"/>
      <c r="ES10" s="820"/>
      <c r="ET10" s="820"/>
      <c r="EU10" s="820"/>
      <c r="EV10" s="820"/>
      <c r="EW10" s="820"/>
      <c r="EX10" s="820"/>
      <c r="EY10" s="820"/>
      <c r="EZ10" s="820"/>
      <c r="FA10" s="820"/>
      <c r="FB10" s="820"/>
      <c r="FC10" s="820"/>
      <c r="FD10" s="820"/>
      <c r="FE10" s="820"/>
      <c r="FF10" s="820"/>
      <c r="FG10" s="820"/>
      <c r="FH10" s="820"/>
      <c r="FI10" s="820"/>
      <c r="FJ10" s="820"/>
      <c r="FK10" s="820"/>
      <c r="FL10" s="820"/>
      <c r="FM10" s="820"/>
      <c r="FN10" s="820"/>
      <c r="FO10" s="820"/>
      <c r="FP10" s="820"/>
      <c r="FQ10" s="820"/>
      <c r="FR10" s="820"/>
      <c r="FS10" s="820"/>
      <c r="FT10" s="820"/>
      <c r="FU10" s="820"/>
      <c r="FV10" s="820"/>
      <c r="FW10" s="820"/>
      <c r="FX10" s="820"/>
      <c r="FY10" s="820"/>
      <c r="FZ10" s="820"/>
      <c r="GA10" s="820"/>
      <c r="GB10" s="820"/>
      <c r="GC10" s="820"/>
      <c r="GD10" s="820"/>
      <c r="GE10" s="820"/>
      <c r="GF10" s="820"/>
      <c r="GG10" s="820"/>
      <c r="GH10" s="820"/>
      <c r="GI10" s="820"/>
      <c r="GJ10" s="820"/>
      <c r="GK10" s="820"/>
      <c r="GL10" s="820"/>
      <c r="GM10" s="820"/>
      <c r="GN10" s="820"/>
      <c r="GO10" s="820"/>
      <c r="GP10" s="820"/>
      <c r="GQ10" s="820"/>
      <c r="GR10" s="820"/>
      <c r="GS10" s="820"/>
      <c r="GT10" s="820"/>
      <c r="GU10" s="820"/>
      <c r="GV10" s="820"/>
      <c r="GW10" s="820"/>
      <c r="GX10" s="820"/>
      <c r="GY10" s="820"/>
      <c r="GZ10" s="820"/>
      <c r="HA10" s="820"/>
      <c r="HB10" s="820"/>
      <c r="HC10" s="820"/>
      <c r="HD10" s="820"/>
      <c r="HE10" s="820"/>
      <c r="HF10" s="820"/>
      <c r="HG10" s="820"/>
      <c r="HH10" s="820"/>
      <c r="HI10" s="820"/>
      <c r="HJ10" s="820"/>
      <c r="HK10" s="820"/>
      <c r="HL10" s="820"/>
      <c r="HM10" s="820"/>
      <c r="HN10" s="820"/>
      <c r="HO10" s="820"/>
      <c r="HP10" s="820"/>
      <c r="HQ10" s="820"/>
      <c r="HR10" s="820"/>
      <c r="HS10" s="820"/>
      <c r="HT10" s="820"/>
      <c r="HU10" s="820"/>
      <c r="HV10" s="820"/>
      <c r="HW10" s="820"/>
      <c r="HX10" s="820"/>
      <c r="HY10" s="820"/>
      <c r="HZ10" s="820"/>
      <c r="IA10" s="820"/>
      <c r="IB10" s="820"/>
      <c r="IC10" s="820"/>
      <c r="ID10" s="820"/>
      <c r="IE10" s="820"/>
      <c r="IF10" s="820"/>
      <c r="IG10" s="820"/>
      <c r="IH10" s="820"/>
      <c r="II10" s="820"/>
      <c r="IJ10" s="820"/>
      <c r="IK10" s="820"/>
      <c r="IL10" s="820"/>
      <c r="IM10" s="820"/>
    </row>
    <row r="11" spans="1:247" s="812" customFormat="1" ht="24.75" customHeight="1">
      <c r="A11" s="1377"/>
      <c r="B11" s="1379"/>
      <c r="C11" s="1380" t="s">
        <v>168</v>
      </c>
      <c r="D11" s="1381"/>
      <c r="E11" s="1382"/>
      <c r="F11" s="1380" t="s">
        <v>169</v>
      </c>
      <c r="G11" s="1381"/>
      <c r="H11" s="1382"/>
      <c r="I11" s="1380" t="s">
        <v>15</v>
      </c>
      <c r="J11" s="1381"/>
      <c r="K11" s="1382"/>
      <c r="L11" s="1380" t="s">
        <v>168</v>
      </c>
      <c r="M11" s="1381"/>
      <c r="N11" s="1382"/>
      <c r="O11" s="1380" t="s">
        <v>169</v>
      </c>
      <c r="P11" s="1381"/>
      <c r="Q11" s="1382"/>
      <c r="R11" s="1383" t="s">
        <v>15</v>
      </c>
      <c r="S11" s="1384"/>
      <c r="T11" s="1385"/>
      <c r="U11" s="1389"/>
      <c r="V11" s="1375"/>
      <c r="W11" s="1390"/>
      <c r="X11" s="820"/>
      <c r="Y11" s="820"/>
      <c r="Z11" s="820"/>
      <c r="AA11" s="820"/>
      <c r="AB11" s="820"/>
      <c r="AC11" s="820"/>
      <c r="AD11" s="820"/>
      <c r="AE11" s="820"/>
      <c r="AF11" s="820"/>
      <c r="AG11" s="820"/>
      <c r="AH11" s="820"/>
      <c r="AI11" s="820"/>
      <c r="AJ11" s="820"/>
      <c r="AK11" s="820"/>
      <c r="AL11" s="820"/>
      <c r="AM11" s="820"/>
      <c r="AN11" s="820"/>
      <c r="AO11" s="820"/>
      <c r="AP11" s="820"/>
      <c r="AQ11" s="820"/>
      <c r="AR11" s="820"/>
      <c r="AS11" s="820"/>
      <c r="AT11" s="820"/>
      <c r="AU11" s="820"/>
      <c r="AV11" s="820"/>
      <c r="AW11" s="820"/>
      <c r="AX11" s="820"/>
      <c r="AY11" s="820"/>
      <c r="AZ11" s="820"/>
      <c r="BA11" s="820"/>
      <c r="BB11" s="820"/>
      <c r="BC11" s="820"/>
      <c r="BD11" s="820"/>
      <c r="BE11" s="820"/>
      <c r="BF11" s="820"/>
      <c r="BG11" s="820"/>
      <c r="BH11" s="820"/>
      <c r="BI11" s="820"/>
      <c r="BJ11" s="820"/>
      <c r="BK11" s="820"/>
      <c r="BL11" s="820"/>
      <c r="BM11" s="820"/>
      <c r="BN11" s="820"/>
      <c r="BO11" s="820"/>
      <c r="BP11" s="820"/>
      <c r="BQ11" s="820"/>
      <c r="BR11" s="820"/>
      <c r="BS11" s="820"/>
      <c r="BT11" s="820"/>
      <c r="BU11" s="820"/>
      <c r="BV11" s="820"/>
      <c r="BW11" s="820"/>
      <c r="BX11" s="820"/>
      <c r="BY11" s="820"/>
      <c r="BZ11" s="820"/>
      <c r="CA11" s="820"/>
      <c r="CB11" s="820"/>
      <c r="CC11" s="820"/>
      <c r="CD11" s="820"/>
      <c r="CE11" s="820"/>
      <c r="CF11" s="820"/>
      <c r="CG11" s="820"/>
      <c r="CH11" s="820"/>
      <c r="CI11" s="820"/>
      <c r="CJ11" s="820"/>
      <c r="CK11" s="820"/>
      <c r="CL11" s="820"/>
      <c r="CM11" s="820"/>
      <c r="CN11" s="820"/>
      <c r="CO11" s="820"/>
      <c r="CP11" s="820"/>
      <c r="CQ11" s="820"/>
      <c r="CR11" s="820"/>
      <c r="CS11" s="820"/>
      <c r="CT11" s="820"/>
      <c r="CU11" s="820"/>
      <c r="CV11" s="820"/>
      <c r="CW11" s="820"/>
      <c r="CX11" s="820"/>
      <c r="CY11" s="820"/>
      <c r="CZ11" s="820"/>
      <c r="DA11" s="820"/>
      <c r="DB11" s="820"/>
      <c r="DC11" s="820"/>
      <c r="DD11" s="820"/>
      <c r="DE11" s="820"/>
      <c r="DF11" s="820"/>
      <c r="DG11" s="820"/>
      <c r="DH11" s="820"/>
      <c r="DI11" s="820"/>
      <c r="DJ11" s="820"/>
      <c r="DK11" s="820"/>
      <c r="DL11" s="820"/>
      <c r="DM11" s="820"/>
      <c r="DN11" s="820"/>
      <c r="DO11" s="820"/>
      <c r="DP11" s="820"/>
      <c r="DQ11" s="820"/>
      <c r="DR11" s="820"/>
      <c r="DS11" s="820"/>
      <c r="DT11" s="820"/>
      <c r="DU11" s="820"/>
      <c r="DV11" s="820"/>
      <c r="DW11" s="820"/>
      <c r="DX11" s="820"/>
      <c r="DY11" s="820"/>
      <c r="DZ11" s="820"/>
      <c r="EA11" s="820"/>
      <c r="EB11" s="820"/>
      <c r="EC11" s="820"/>
      <c r="ED11" s="820"/>
      <c r="EE11" s="820"/>
      <c r="EF11" s="820"/>
      <c r="EG11" s="820"/>
      <c r="EH11" s="820"/>
      <c r="EI11" s="820"/>
      <c r="EJ11" s="820"/>
      <c r="EK11" s="820"/>
      <c r="EL11" s="820"/>
      <c r="EM11" s="820"/>
      <c r="EN11" s="820"/>
      <c r="EO11" s="820"/>
      <c r="EP11" s="820"/>
      <c r="EQ11" s="820"/>
      <c r="ER11" s="820"/>
      <c r="ES11" s="820"/>
      <c r="ET11" s="820"/>
      <c r="EU11" s="820"/>
      <c r="EV11" s="820"/>
      <c r="EW11" s="820"/>
      <c r="EX11" s="820"/>
      <c r="EY11" s="820"/>
      <c r="EZ11" s="820"/>
      <c r="FA11" s="820"/>
      <c r="FB11" s="820"/>
      <c r="FC11" s="820"/>
      <c r="FD11" s="820"/>
      <c r="FE11" s="820"/>
      <c r="FF11" s="820"/>
      <c r="FG11" s="820"/>
      <c r="FH11" s="820"/>
      <c r="FI11" s="820"/>
      <c r="FJ11" s="820"/>
      <c r="FK11" s="820"/>
      <c r="FL11" s="820"/>
      <c r="FM11" s="820"/>
      <c r="FN11" s="820"/>
      <c r="FO11" s="820"/>
      <c r="FP11" s="820"/>
      <c r="FQ11" s="820"/>
      <c r="FR11" s="820"/>
      <c r="FS11" s="820"/>
      <c r="FT11" s="820"/>
      <c r="FU11" s="820"/>
      <c r="FV11" s="820"/>
      <c r="FW11" s="820"/>
      <c r="FX11" s="820"/>
      <c r="FY11" s="820"/>
      <c r="FZ11" s="820"/>
      <c r="GA11" s="820"/>
      <c r="GB11" s="820"/>
      <c r="GC11" s="820"/>
      <c r="GD11" s="820"/>
      <c r="GE11" s="820"/>
      <c r="GF11" s="820"/>
      <c r="GG11" s="820"/>
      <c r="GH11" s="820"/>
      <c r="GI11" s="820"/>
      <c r="GJ11" s="820"/>
      <c r="GK11" s="820"/>
      <c r="GL11" s="820"/>
      <c r="GM11" s="820"/>
      <c r="GN11" s="820"/>
      <c r="GO11" s="820"/>
      <c r="GP11" s="820"/>
      <c r="GQ11" s="820"/>
      <c r="GR11" s="820"/>
      <c r="GS11" s="820"/>
      <c r="GT11" s="820"/>
      <c r="GU11" s="820"/>
      <c r="GV11" s="820"/>
      <c r="GW11" s="820"/>
      <c r="GX11" s="820"/>
      <c r="GY11" s="820"/>
      <c r="GZ11" s="820"/>
      <c r="HA11" s="820"/>
      <c r="HB11" s="820"/>
      <c r="HC11" s="820"/>
      <c r="HD11" s="820"/>
      <c r="HE11" s="820"/>
      <c r="HF11" s="820"/>
      <c r="HG11" s="820"/>
      <c r="HH11" s="820"/>
      <c r="HI11" s="820"/>
      <c r="HJ11" s="820"/>
      <c r="HK11" s="820"/>
      <c r="HL11" s="820"/>
      <c r="HM11" s="820"/>
      <c r="HN11" s="820"/>
      <c r="HO11" s="820"/>
      <c r="HP11" s="820"/>
      <c r="HQ11" s="820"/>
      <c r="HR11" s="820"/>
      <c r="HS11" s="820"/>
      <c r="HT11" s="820"/>
      <c r="HU11" s="820"/>
      <c r="HV11" s="820"/>
      <c r="HW11" s="820"/>
      <c r="HX11" s="820"/>
      <c r="HY11" s="820"/>
      <c r="HZ11" s="820"/>
      <c r="IA11" s="820"/>
      <c r="IB11" s="820"/>
      <c r="IC11" s="820"/>
      <c r="ID11" s="820"/>
      <c r="IE11" s="820"/>
      <c r="IF11" s="820"/>
      <c r="IG11" s="820"/>
      <c r="IH11" s="820"/>
      <c r="II11" s="820"/>
      <c r="IJ11" s="820"/>
      <c r="IK11" s="820"/>
      <c r="IL11" s="820"/>
      <c r="IM11" s="820"/>
    </row>
    <row r="12" spans="1:247" s="812" customFormat="1" ht="18.75">
      <c r="A12" s="822"/>
      <c r="B12" s="823"/>
      <c r="C12" s="814" t="s">
        <v>242</v>
      </c>
      <c r="D12" s="815" t="s">
        <v>39</v>
      </c>
      <c r="E12" s="816" t="s">
        <v>40</v>
      </c>
      <c r="F12" s="814" t="s">
        <v>242</v>
      </c>
      <c r="G12" s="815" t="s">
        <v>39</v>
      </c>
      <c r="H12" s="816" t="s">
        <v>40</v>
      </c>
      <c r="I12" s="814" t="s">
        <v>242</v>
      </c>
      <c r="J12" s="815" t="s">
        <v>39</v>
      </c>
      <c r="K12" s="816" t="s">
        <v>40</v>
      </c>
      <c r="L12" s="814" t="s">
        <v>242</v>
      </c>
      <c r="M12" s="815" t="s">
        <v>39</v>
      </c>
      <c r="N12" s="816" t="s">
        <v>40</v>
      </c>
      <c r="O12" s="814" t="s">
        <v>242</v>
      </c>
      <c r="P12" s="815" t="s">
        <v>39</v>
      </c>
      <c r="Q12" s="816" t="s">
        <v>40</v>
      </c>
      <c r="R12" s="817" t="s">
        <v>242</v>
      </c>
      <c r="S12" s="818" t="s">
        <v>39</v>
      </c>
      <c r="T12" s="819" t="s">
        <v>40</v>
      </c>
      <c r="U12" s="822" t="s">
        <v>242</v>
      </c>
      <c r="V12" s="822" t="s">
        <v>39</v>
      </c>
      <c r="W12" s="822" t="s">
        <v>40</v>
      </c>
      <c r="X12" s="820"/>
      <c r="Y12" s="820"/>
      <c r="Z12" s="820"/>
      <c r="AA12" s="820"/>
      <c r="AB12" s="820"/>
      <c r="AC12" s="820"/>
      <c r="AD12" s="820"/>
      <c r="AE12" s="820"/>
      <c r="AF12" s="820"/>
      <c r="AG12" s="820"/>
      <c r="AH12" s="820"/>
      <c r="AI12" s="820"/>
      <c r="AJ12" s="820"/>
      <c r="AK12" s="820"/>
      <c r="AL12" s="820"/>
      <c r="AM12" s="820"/>
      <c r="AN12" s="820"/>
      <c r="AO12" s="820"/>
      <c r="AP12" s="820"/>
      <c r="AQ12" s="820"/>
      <c r="AR12" s="820"/>
      <c r="AS12" s="820"/>
      <c r="AT12" s="820"/>
      <c r="AU12" s="820"/>
      <c r="AV12" s="820"/>
      <c r="AW12" s="820"/>
      <c r="AX12" s="820"/>
      <c r="AY12" s="820"/>
      <c r="AZ12" s="820"/>
      <c r="BA12" s="820"/>
      <c r="BB12" s="820"/>
      <c r="BC12" s="820"/>
      <c r="BD12" s="820"/>
      <c r="BE12" s="820"/>
      <c r="BF12" s="820"/>
      <c r="BG12" s="820"/>
      <c r="BH12" s="820"/>
      <c r="BI12" s="820"/>
      <c r="BJ12" s="820"/>
      <c r="BK12" s="820"/>
      <c r="BL12" s="820"/>
      <c r="BM12" s="820"/>
      <c r="BN12" s="820"/>
      <c r="BO12" s="820"/>
      <c r="BP12" s="820"/>
      <c r="BQ12" s="820"/>
      <c r="BR12" s="820"/>
      <c r="BS12" s="820"/>
      <c r="BT12" s="820"/>
      <c r="BU12" s="820"/>
      <c r="BV12" s="820"/>
      <c r="BW12" s="820"/>
      <c r="BX12" s="820"/>
      <c r="BY12" s="820"/>
      <c r="BZ12" s="820"/>
      <c r="CA12" s="820"/>
      <c r="CB12" s="820"/>
      <c r="CC12" s="820"/>
      <c r="CD12" s="820"/>
      <c r="CE12" s="820"/>
      <c r="CF12" s="820"/>
      <c r="CG12" s="820"/>
      <c r="CH12" s="820"/>
      <c r="CI12" s="820"/>
      <c r="CJ12" s="820"/>
      <c r="CK12" s="820"/>
      <c r="CL12" s="820"/>
      <c r="CM12" s="820"/>
      <c r="CN12" s="820"/>
      <c r="CO12" s="820"/>
      <c r="CP12" s="820"/>
      <c r="CQ12" s="820"/>
      <c r="CR12" s="820"/>
      <c r="CS12" s="820"/>
      <c r="CT12" s="820"/>
      <c r="CU12" s="820"/>
      <c r="CV12" s="820"/>
      <c r="CW12" s="820"/>
      <c r="CX12" s="820"/>
      <c r="CY12" s="820"/>
      <c r="CZ12" s="820"/>
      <c r="DA12" s="820"/>
      <c r="DB12" s="820"/>
      <c r="DC12" s="820"/>
      <c r="DD12" s="820"/>
      <c r="DE12" s="820"/>
      <c r="DF12" s="820"/>
      <c r="DG12" s="820"/>
      <c r="DH12" s="820"/>
      <c r="DI12" s="820"/>
      <c r="DJ12" s="820"/>
      <c r="DK12" s="820"/>
      <c r="DL12" s="820"/>
      <c r="DM12" s="820"/>
      <c r="DN12" s="820"/>
      <c r="DO12" s="820"/>
      <c r="DP12" s="820"/>
      <c r="DQ12" s="820"/>
      <c r="DR12" s="820"/>
      <c r="DS12" s="820"/>
      <c r="DT12" s="820"/>
      <c r="DU12" s="820"/>
      <c r="DV12" s="820"/>
      <c r="DW12" s="820"/>
      <c r="DX12" s="820"/>
      <c r="DY12" s="820"/>
      <c r="DZ12" s="820"/>
      <c r="EA12" s="820"/>
      <c r="EB12" s="820"/>
      <c r="EC12" s="820"/>
      <c r="ED12" s="820"/>
      <c r="EE12" s="820"/>
      <c r="EF12" s="820"/>
      <c r="EG12" s="820"/>
      <c r="EH12" s="820"/>
      <c r="EI12" s="820"/>
      <c r="EJ12" s="820"/>
      <c r="EK12" s="820"/>
      <c r="EL12" s="820"/>
      <c r="EM12" s="820"/>
      <c r="EN12" s="820"/>
      <c r="EO12" s="820"/>
      <c r="EP12" s="820"/>
      <c r="EQ12" s="820"/>
      <c r="ER12" s="820"/>
      <c r="ES12" s="820"/>
      <c r="ET12" s="820"/>
      <c r="EU12" s="820"/>
      <c r="EV12" s="820"/>
      <c r="EW12" s="820"/>
      <c r="EX12" s="820"/>
      <c r="EY12" s="820"/>
      <c r="EZ12" s="820"/>
      <c r="FA12" s="820"/>
      <c r="FB12" s="820"/>
      <c r="FC12" s="820"/>
      <c r="FD12" s="820"/>
      <c r="FE12" s="820"/>
      <c r="FF12" s="820"/>
      <c r="FG12" s="820"/>
      <c r="FH12" s="820"/>
      <c r="FI12" s="820"/>
      <c r="FJ12" s="820"/>
      <c r="FK12" s="820"/>
      <c r="FL12" s="820"/>
      <c r="FM12" s="820"/>
      <c r="FN12" s="820"/>
      <c r="FO12" s="820"/>
      <c r="FP12" s="820"/>
      <c r="FQ12" s="820"/>
      <c r="FR12" s="820"/>
      <c r="FS12" s="820"/>
      <c r="FT12" s="820"/>
      <c r="FU12" s="820"/>
      <c r="FV12" s="820"/>
      <c r="FW12" s="820"/>
      <c r="FX12" s="820"/>
      <c r="FY12" s="820"/>
      <c r="FZ12" s="820"/>
      <c r="GA12" s="820"/>
      <c r="GB12" s="820"/>
      <c r="GC12" s="820"/>
      <c r="GD12" s="820"/>
      <c r="GE12" s="820"/>
      <c r="GF12" s="820"/>
      <c r="GG12" s="820"/>
      <c r="GH12" s="820"/>
      <c r="GI12" s="820"/>
      <c r="GJ12" s="820"/>
      <c r="GK12" s="820"/>
      <c r="GL12" s="820"/>
      <c r="GM12" s="820"/>
      <c r="GN12" s="820"/>
      <c r="GO12" s="820"/>
      <c r="GP12" s="820"/>
      <c r="GQ12" s="820"/>
      <c r="GR12" s="820"/>
      <c r="GS12" s="820"/>
      <c r="GT12" s="820"/>
      <c r="GU12" s="820"/>
      <c r="GV12" s="820"/>
      <c r="GW12" s="820"/>
      <c r="GX12" s="820"/>
      <c r="GY12" s="820"/>
      <c r="GZ12" s="820"/>
      <c r="HA12" s="820"/>
      <c r="HB12" s="820"/>
      <c r="HC12" s="820"/>
      <c r="HD12" s="820"/>
      <c r="HE12" s="820"/>
      <c r="HF12" s="820"/>
      <c r="HG12" s="820"/>
      <c r="HH12" s="820"/>
      <c r="HI12" s="820"/>
      <c r="HJ12" s="820"/>
      <c r="HK12" s="820"/>
      <c r="HL12" s="820"/>
      <c r="HM12" s="820"/>
      <c r="HN12" s="820"/>
      <c r="HO12" s="820"/>
      <c r="HP12" s="820"/>
      <c r="HQ12" s="820"/>
      <c r="HR12" s="820"/>
      <c r="HS12" s="820"/>
      <c r="HT12" s="820"/>
      <c r="HU12" s="820"/>
      <c r="HV12" s="820"/>
      <c r="HW12" s="820"/>
      <c r="HX12" s="820"/>
      <c r="HY12" s="820"/>
      <c r="HZ12" s="820"/>
      <c r="IA12" s="820"/>
      <c r="IB12" s="820"/>
      <c r="IC12" s="820"/>
      <c r="ID12" s="820"/>
      <c r="IE12" s="820"/>
      <c r="IF12" s="820"/>
      <c r="IG12" s="820"/>
      <c r="IH12" s="820"/>
      <c r="II12" s="820"/>
      <c r="IJ12" s="820"/>
      <c r="IK12" s="820"/>
      <c r="IL12" s="820"/>
      <c r="IM12" s="820"/>
    </row>
    <row r="13" spans="1:247" s="796" customFormat="1" ht="15.75">
      <c r="A13" s="797">
        <v>1</v>
      </c>
      <c r="B13" s="798">
        <v>2</v>
      </c>
      <c r="C13" s="799">
        <v>3</v>
      </c>
      <c r="D13" s="799">
        <v>4</v>
      </c>
      <c r="E13" s="799">
        <v>5</v>
      </c>
      <c r="F13" s="799">
        <v>7</v>
      </c>
      <c r="G13" s="799">
        <v>8</v>
      </c>
      <c r="H13" s="799">
        <v>9</v>
      </c>
      <c r="I13" s="799">
        <v>11</v>
      </c>
      <c r="J13" s="799">
        <v>12</v>
      </c>
      <c r="K13" s="799">
        <v>13</v>
      </c>
      <c r="L13" s="799">
        <v>15</v>
      </c>
      <c r="M13" s="799">
        <v>16</v>
      </c>
      <c r="N13" s="799">
        <v>17</v>
      </c>
      <c r="O13" s="799">
        <v>19</v>
      </c>
      <c r="P13" s="799">
        <v>20</v>
      </c>
      <c r="Q13" s="799">
        <v>21</v>
      </c>
      <c r="R13" s="797">
        <v>23</v>
      </c>
      <c r="S13" s="797">
        <v>24</v>
      </c>
      <c r="T13" s="797">
        <v>25</v>
      </c>
      <c r="U13" s="797">
        <v>27</v>
      </c>
      <c r="V13" s="797">
        <v>28</v>
      </c>
      <c r="W13" s="797">
        <v>29</v>
      </c>
      <c r="X13" s="800"/>
      <c r="Y13" s="800"/>
      <c r="Z13" s="800"/>
      <c r="AA13" s="800"/>
      <c r="AB13" s="800"/>
      <c r="AC13" s="800"/>
      <c r="AD13" s="800"/>
      <c r="AE13" s="800"/>
      <c r="AF13" s="800"/>
      <c r="AG13" s="800"/>
      <c r="AH13" s="800"/>
      <c r="AI13" s="800"/>
      <c r="AJ13" s="800"/>
      <c r="AK13" s="800"/>
      <c r="AL13" s="800"/>
      <c r="AM13" s="800"/>
      <c r="AN13" s="800"/>
      <c r="AO13" s="800"/>
      <c r="AP13" s="800"/>
      <c r="AQ13" s="800"/>
      <c r="AR13" s="800"/>
      <c r="AS13" s="800"/>
      <c r="AT13" s="800"/>
      <c r="AU13" s="800"/>
      <c r="AV13" s="800"/>
      <c r="AW13" s="800"/>
      <c r="AX13" s="800"/>
      <c r="AY13" s="800"/>
      <c r="AZ13" s="800"/>
      <c r="BA13" s="800"/>
      <c r="BB13" s="800"/>
      <c r="BC13" s="800"/>
      <c r="BD13" s="800"/>
      <c r="BE13" s="800"/>
      <c r="BF13" s="800"/>
      <c r="BG13" s="800"/>
      <c r="BH13" s="800"/>
      <c r="BI13" s="800"/>
      <c r="BJ13" s="800"/>
      <c r="BK13" s="800"/>
      <c r="BL13" s="800"/>
      <c r="BM13" s="800"/>
      <c r="BN13" s="800"/>
      <c r="BO13" s="800"/>
      <c r="BP13" s="800"/>
      <c r="BQ13" s="800"/>
      <c r="BR13" s="800"/>
      <c r="BS13" s="800"/>
      <c r="BT13" s="800"/>
      <c r="BU13" s="800"/>
      <c r="BV13" s="800"/>
      <c r="BW13" s="800"/>
      <c r="BX13" s="800"/>
      <c r="BY13" s="800"/>
      <c r="BZ13" s="800"/>
      <c r="CA13" s="800"/>
      <c r="CB13" s="800"/>
      <c r="CC13" s="800"/>
      <c r="CD13" s="800"/>
      <c r="CE13" s="800"/>
      <c r="CF13" s="800"/>
      <c r="CG13" s="800"/>
      <c r="CH13" s="800"/>
      <c r="CI13" s="800"/>
      <c r="CJ13" s="800"/>
      <c r="CK13" s="800"/>
      <c r="CL13" s="800"/>
      <c r="CM13" s="800"/>
      <c r="CN13" s="800"/>
      <c r="CO13" s="800"/>
      <c r="CP13" s="800"/>
      <c r="CQ13" s="800"/>
      <c r="CR13" s="800"/>
      <c r="CS13" s="800"/>
      <c r="CT13" s="800"/>
      <c r="CU13" s="800"/>
      <c r="CV13" s="800"/>
      <c r="CW13" s="800"/>
      <c r="CX13" s="800"/>
      <c r="CY13" s="800"/>
      <c r="CZ13" s="800"/>
      <c r="DA13" s="800"/>
      <c r="DB13" s="800"/>
      <c r="DC13" s="800"/>
      <c r="DD13" s="800"/>
      <c r="DE13" s="800"/>
      <c r="DF13" s="800"/>
      <c r="DG13" s="800"/>
      <c r="DH13" s="800"/>
      <c r="DI13" s="800"/>
      <c r="DJ13" s="800"/>
      <c r="DK13" s="800"/>
      <c r="DL13" s="800"/>
      <c r="DM13" s="800"/>
      <c r="DN13" s="800"/>
      <c r="DO13" s="800"/>
      <c r="DP13" s="800"/>
      <c r="DQ13" s="800"/>
      <c r="DR13" s="800"/>
      <c r="DS13" s="800"/>
      <c r="DT13" s="800"/>
      <c r="DU13" s="800"/>
      <c r="DV13" s="800"/>
      <c r="DW13" s="800"/>
      <c r="DX13" s="800"/>
      <c r="DY13" s="800"/>
      <c r="DZ13" s="800"/>
      <c r="EA13" s="800"/>
      <c r="EB13" s="800"/>
      <c r="EC13" s="800"/>
      <c r="ED13" s="800"/>
      <c r="EE13" s="800"/>
      <c r="EF13" s="800"/>
      <c r="EG13" s="800"/>
      <c r="EH13" s="800"/>
      <c r="EI13" s="800"/>
      <c r="EJ13" s="800"/>
      <c r="EK13" s="800"/>
      <c r="EL13" s="800"/>
      <c r="EM13" s="800"/>
      <c r="EN13" s="800"/>
      <c r="EO13" s="800"/>
      <c r="EP13" s="800"/>
      <c r="EQ13" s="800"/>
      <c r="ER13" s="800"/>
      <c r="ES13" s="800"/>
      <c r="ET13" s="800"/>
      <c r="EU13" s="800"/>
      <c r="EV13" s="800"/>
      <c r="EW13" s="800"/>
      <c r="EX13" s="800"/>
      <c r="EY13" s="800"/>
      <c r="EZ13" s="800"/>
      <c r="FA13" s="800"/>
      <c r="FB13" s="800"/>
      <c r="FC13" s="800"/>
      <c r="FD13" s="800"/>
      <c r="FE13" s="800"/>
      <c r="FF13" s="800"/>
      <c r="FG13" s="800"/>
      <c r="FH13" s="800"/>
      <c r="FI13" s="800"/>
      <c r="FJ13" s="800"/>
      <c r="FK13" s="800"/>
      <c r="FL13" s="800"/>
      <c r="FM13" s="800"/>
      <c r="FN13" s="800"/>
      <c r="FO13" s="800"/>
      <c r="FP13" s="800"/>
      <c r="FQ13" s="800"/>
      <c r="FR13" s="800"/>
      <c r="FS13" s="800"/>
      <c r="FT13" s="800"/>
      <c r="FU13" s="800"/>
      <c r="FV13" s="800"/>
      <c r="FW13" s="800"/>
      <c r="FX13" s="800"/>
      <c r="FY13" s="800"/>
      <c r="FZ13" s="800"/>
      <c r="GA13" s="800"/>
      <c r="GB13" s="800"/>
      <c r="GC13" s="800"/>
      <c r="GD13" s="800"/>
      <c r="GE13" s="800"/>
      <c r="GF13" s="800"/>
      <c r="GG13" s="800"/>
      <c r="GH13" s="800"/>
      <c r="GI13" s="800"/>
      <c r="GJ13" s="800"/>
      <c r="GK13" s="800"/>
      <c r="GL13" s="800"/>
      <c r="GM13" s="800"/>
      <c r="GN13" s="800"/>
      <c r="GO13" s="800"/>
      <c r="GP13" s="800"/>
      <c r="GQ13" s="800"/>
      <c r="GR13" s="800"/>
      <c r="GS13" s="800"/>
      <c r="GT13" s="800"/>
      <c r="GU13" s="800"/>
      <c r="GV13" s="800"/>
      <c r="GW13" s="800"/>
      <c r="GX13" s="800"/>
      <c r="GY13" s="800"/>
      <c r="GZ13" s="800"/>
      <c r="HA13" s="800"/>
      <c r="HB13" s="800"/>
      <c r="HC13" s="800"/>
      <c r="HD13" s="800"/>
      <c r="HE13" s="800"/>
      <c r="HF13" s="800"/>
      <c r="HG13" s="800"/>
      <c r="HH13" s="800"/>
      <c r="HI13" s="800"/>
      <c r="HJ13" s="800"/>
      <c r="HK13" s="800"/>
      <c r="HL13" s="800"/>
      <c r="HM13" s="800"/>
      <c r="HN13" s="800"/>
      <c r="HO13" s="800"/>
      <c r="HP13" s="800"/>
      <c r="HQ13" s="800"/>
      <c r="HR13" s="800"/>
      <c r="HS13" s="800"/>
      <c r="HT13" s="800"/>
      <c r="HU13" s="800"/>
      <c r="HV13" s="800"/>
      <c r="HW13" s="800"/>
      <c r="HX13" s="800"/>
      <c r="HY13" s="800"/>
      <c r="HZ13" s="800"/>
      <c r="IA13" s="800"/>
      <c r="IB13" s="800"/>
      <c r="IC13" s="800"/>
      <c r="ID13" s="800"/>
      <c r="IE13" s="800"/>
      <c r="IF13" s="800"/>
      <c r="IG13" s="800"/>
      <c r="IH13" s="800"/>
      <c r="II13" s="800"/>
      <c r="IJ13" s="800"/>
      <c r="IK13" s="800"/>
      <c r="IL13" s="800"/>
      <c r="IM13" s="800"/>
    </row>
    <row r="14" spans="1:247" s="805" customFormat="1" ht="45.75" customHeight="1">
      <c r="A14" s="1402" t="s">
        <v>234</v>
      </c>
      <c r="B14" s="1403"/>
      <c r="C14" s="801"/>
      <c r="D14" s="801"/>
      <c r="E14" s="801"/>
      <c r="F14" s="801"/>
      <c r="G14" s="801"/>
      <c r="H14" s="801"/>
      <c r="I14" s="801"/>
      <c r="J14" s="801"/>
      <c r="K14" s="801"/>
      <c r="L14" s="801"/>
      <c r="M14" s="801"/>
      <c r="N14" s="801"/>
      <c r="O14" s="801"/>
      <c r="P14" s="801"/>
      <c r="Q14" s="801"/>
      <c r="R14" s="802"/>
      <c r="S14" s="802"/>
      <c r="T14" s="802"/>
      <c r="U14" s="802"/>
      <c r="V14" s="803"/>
      <c r="W14" s="803"/>
      <c r="X14" s="804"/>
      <c r="Y14" s="804"/>
      <c r="Z14" s="804"/>
      <c r="AA14" s="804"/>
      <c r="AB14" s="804"/>
      <c r="AC14" s="804"/>
      <c r="AD14" s="804"/>
      <c r="AE14" s="804"/>
      <c r="AF14" s="804"/>
      <c r="AG14" s="804"/>
      <c r="AH14" s="804"/>
      <c r="AI14" s="804"/>
      <c r="AJ14" s="804"/>
      <c r="AK14" s="804"/>
      <c r="AL14" s="804"/>
      <c r="AM14" s="804"/>
      <c r="AN14" s="804"/>
      <c r="AO14" s="804"/>
      <c r="AP14" s="804"/>
      <c r="AQ14" s="804"/>
      <c r="AR14" s="804"/>
      <c r="AS14" s="804"/>
      <c r="AT14" s="804"/>
      <c r="AU14" s="804"/>
      <c r="AV14" s="804"/>
      <c r="AW14" s="804"/>
      <c r="AX14" s="804"/>
      <c r="AY14" s="804"/>
      <c r="AZ14" s="804"/>
      <c r="BA14" s="804"/>
      <c r="BB14" s="804"/>
      <c r="BC14" s="804"/>
      <c r="BD14" s="804"/>
      <c r="BE14" s="804"/>
      <c r="BF14" s="804"/>
      <c r="BG14" s="804"/>
      <c r="BH14" s="804"/>
      <c r="BI14" s="804"/>
      <c r="BJ14" s="804"/>
      <c r="BK14" s="804"/>
      <c r="BL14" s="804"/>
      <c r="BM14" s="804"/>
      <c r="BN14" s="804"/>
      <c r="BO14" s="804"/>
      <c r="BP14" s="804"/>
      <c r="BQ14" s="804"/>
      <c r="BR14" s="804"/>
      <c r="BS14" s="804"/>
      <c r="BT14" s="804"/>
      <c r="BU14" s="804"/>
      <c r="BV14" s="804"/>
      <c r="BW14" s="804"/>
      <c r="BX14" s="804"/>
      <c r="BY14" s="804"/>
      <c r="BZ14" s="804"/>
      <c r="CA14" s="804"/>
      <c r="CB14" s="804"/>
      <c r="CC14" s="804"/>
      <c r="CD14" s="804"/>
      <c r="CE14" s="804"/>
      <c r="CF14" s="804"/>
      <c r="CG14" s="804"/>
      <c r="CH14" s="804"/>
      <c r="CI14" s="804"/>
      <c r="CJ14" s="804"/>
      <c r="CK14" s="804"/>
      <c r="CL14" s="804"/>
      <c r="CM14" s="804"/>
      <c r="CN14" s="804"/>
      <c r="CO14" s="804"/>
      <c r="CP14" s="804"/>
      <c r="CQ14" s="804"/>
      <c r="CR14" s="804"/>
      <c r="CS14" s="804"/>
      <c r="CT14" s="804"/>
      <c r="CU14" s="804"/>
      <c r="CV14" s="804"/>
      <c r="CW14" s="804"/>
      <c r="CX14" s="804"/>
      <c r="CY14" s="804"/>
      <c r="CZ14" s="804"/>
      <c r="DA14" s="804"/>
      <c r="DB14" s="804"/>
      <c r="DC14" s="804"/>
      <c r="DD14" s="804"/>
      <c r="DE14" s="804"/>
      <c r="DF14" s="804"/>
      <c r="DG14" s="804"/>
      <c r="DH14" s="804"/>
      <c r="DI14" s="804"/>
      <c r="DJ14" s="804"/>
      <c r="DK14" s="804"/>
      <c r="DL14" s="804"/>
      <c r="DM14" s="804"/>
      <c r="DN14" s="804"/>
      <c r="DO14" s="804"/>
      <c r="DP14" s="804"/>
      <c r="DQ14" s="804"/>
      <c r="DR14" s="804"/>
      <c r="DS14" s="804"/>
      <c r="DT14" s="804"/>
      <c r="DU14" s="804"/>
      <c r="DV14" s="804"/>
      <c r="DW14" s="804"/>
      <c r="DX14" s="804"/>
      <c r="DY14" s="804"/>
      <c r="DZ14" s="804"/>
      <c r="EA14" s="804"/>
      <c r="EB14" s="804"/>
      <c r="EC14" s="804"/>
      <c r="ED14" s="804"/>
      <c r="EE14" s="804"/>
      <c r="EF14" s="804"/>
      <c r="EG14" s="804"/>
      <c r="EH14" s="804"/>
      <c r="EI14" s="804"/>
      <c r="EJ14" s="804"/>
      <c r="EK14" s="804"/>
      <c r="EL14" s="804"/>
      <c r="EM14" s="804"/>
      <c r="EN14" s="804"/>
      <c r="EO14" s="804"/>
      <c r="EP14" s="804"/>
      <c r="EQ14" s="804"/>
      <c r="ER14" s="804"/>
      <c r="ES14" s="804"/>
      <c r="ET14" s="804"/>
      <c r="EU14" s="804"/>
      <c r="EV14" s="804"/>
      <c r="EW14" s="804"/>
      <c r="EX14" s="804"/>
      <c r="EY14" s="804"/>
      <c r="EZ14" s="804"/>
      <c r="FA14" s="804"/>
      <c r="FB14" s="804"/>
      <c r="FC14" s="804"/>
      <c r="FD14" s="804"/>
      <c r="FE14" s="804"/>
      <c r="FF14" s="804"/>
      <c r="FG14" s="804"/>
      <c r="FH14" s="804"/>
      <c r="FI14" s="804"/>
      <c r="FJ14" s="804"/>
      <c r="FK14" s="804"/>
      <c r="FL14" s="804"/>
      <c r="FM14" s="804"/>
      <c r="FN14" s="804"/>
      <c r="FO14" s="804"/>
      <c r="FP14" s="804"/>
      <c r="FQ14" s="804"/>
      <c r="FR14" s="804"/>
      <c r="FS14" s="804"/>
      <c r="FT14" s="804"/>
      <c r="FU14" s="804"/>
      <c r="FV14" s="804"/>
      <c r="FW14" s="804"/>
      <c r="FX14" s="804"/>
      <c r="FY14" s="804"/>
      <c r="FZ14" s="804"/>
      <c r="GA14" s="804"/>
      <c r="GB14" s="804"/>
      <c r="GC14" s="804"/>
      <c r="GD14" s="804"/>
      <c r="GE14" s="804"/>
      <c r="GF14" s="804"/>
      <c r="GG14" s="804"/>
      <c r="GH14" s="804"/>
      <c r="GI14" s="804"/>
      <c r="GJ14" s="804"/>
      <c r="GK14" s="804"/>
      <c r="GL14" s="804"/>
      <c r="GM14" s="804"/>
      <c r="GN14" s="804"/>
      <c r="GO14" s="804"/>
      <c r="GP14" s="804"/>
      <c r="GQ14" s="804"/>
      <c r="GR14" s="804"/>
      <c r="GS14" s="804"/>
      <c r="GT14" s="804"/>
      <c r="GU14" s="804"/>
      <c r="GV14" s="804"/>
      <c r="GW14" s="804"/>
      <c r="GX14" s="804"/>
      <c r="GY14" s="804"/>
      <c r="GZ14" s="804"/>
      <c r="HA14" s="804"/>
      <c r="HB14" s="804"/>
      <c r="HC14" s="804"/>
      <c r="HD14" s="804"/>
      <c r="HE14" s="804"/>
      <c r="HF14" s="804"/>
      <c r="HG14" s="804"/>
      <c r="HH14" s="804"/>
      <c r="HI14" s="804"/>
      <c r="HJ14" s="804"/>
      <c r="HK14" s="804"/>
      <c r="HL14" s="804"/>
      <c r="HM14" s="804"/>
      <c r="HN14" s="804"/>
      <c r="HO14" s="804"/>
      <c r="HP14" s="804"/>
      <c r="HQ14" s="804"/>
      <c r="HR14" s="804"/>
      <c r="HS14" s="804"/>
      <c r="HT14" s="804"/>
      <c r="HU14" s="804"/>
      <c r="HV14" s="804"/>
      <c r="HW14" s="804"/>
      <c r="HX14" s="804"/>
      <c r="HY14" s="804"/>
      <c r="HZ14" s="804"/>
      <c r="IA14" s="804"/>
      <c r="IB14" s="804"/>
      <c r="IC14" s="804"/>
      <c r="ID14" s="804"/>
      <c r="IE14" s="804"/>
      <c r="IF14" s="804"/>
      <c r="IG14" s="804"/>
      <c r="IH14" s="804"/>
      <c r="II14" s="804"/>
      <c r="IJ14" s="804"/>
      <c r="IK14" s="804"/>
      <c r="IL14" s="804"/>
      <c r="IM14" s="804"/>
    </row>
    <row r="15" spans="1:23" s="812" customFormat="1" ht="45.75" customHeight="1">
      <c r="A15" s="808">
        <v>1</v>
      </c>
      <c r="B15" s="809" t="s">
        <v>119</v>
      </c>
      <c r="C15" s="810">
        <v>200.19</v>
      </c>
      <c r="D15" s="810">
        <v>326.62</v>
      </c>
      <c r="E15" s="810">
        <v>0</v>
      </c>
      <c r="F15" s="810">
        <v>0</v>
      </c>
      <c r="G15" s="810">
        <v>0</v>
      </c>
      <c r="H15" s="810">
        <v>0</v>
      </c>
      <c r="I15" s="810">
        <f aca="true" t="shared" si="0" ref="I15:K19">C15+F15</f>
        <v>200.19</v>
      </c>
      <c r="J15" s="810">
        <f t="shared" si="0"/>
        <v>326.62</v>
      </c>
      <c r="K15" s="810">
        <f t="shared" si="0"/>
        <v>0</v>
      </c>
      <c r="L15" s="810">
        <v>202.86</v>
      </c>
      <c r="M15" s="810">
        <v>330.98</v>
      </c>
      <c r="N15" s="810">
        <v>0</v>
      </c>
      <c r="O15" s="810">
        <v>0</v>
      </c>
      <c r="P15" s="810">
        <v>0</v>
      </c>
      <c r="Q15" s="810">
        <v>0</v>
      </c>
      <c r="R15" s="811">
        <f aca="true" t="shared" si="1" ref="R15:T19">L15+O15</f>
        <v>202.86</v>
      </c>
      <c r="S15" s="811">
        <f t="shared" si="1"/>
        <v>330.98</v>
      </c>
      <c r="T15" s="811">
        <f t="shared" si="1"/>
        <v>0</v>
      </c>
      <c r="U15" s="811">
        <f aca="true" t="shared" si="2" ref="U15:W19">I15+R15</f>
        <v>403.05</v>
      </c>
      <c r="V15" s="811">
        <f t="shared" si="2"/>
        <v>657.6</v>
      </c>
      <c r="W15" s="811">
        <f t="shared" si="2"/>
        <v>0</v>
      </c>
    </row>
    <row r="16" spans="1:23" s="812" customFormat="1" ht="45.75" customHeight="1">
      <c r="A16" s="808">
        <v>2</v>
      </c>
      <c r="B16" s="809" t="s">
        <v>463</v>
      </c>
      <c r="C16" s="810">
        <v>2089.93</v>
      </c>
      <c r="D16" s="810">
        <v>3409.88</v>
      </c>
      <c r="E16" s="810">
        <v>0</v>
      </c>
      <c r="F16" s="810">
        <v>1393.25</v>
      </c>
      <c r="G16" s="810">
        <v>2273.2</v>
      </c>
      <c r="H16" s="810">
        <v>0</v>
      </c>
      <c r="I16" s="810">
        <f t="shared" si="0"/>
        <v>3483.18</v>
      </c>
      <c r="J16" s="810">
        <f t="shared" si="0"/>
        <v>5683.08</v>
      </c>
      <c r="K16" s="810">
        <f t="shared" si="0"/>
        <v>0</v>
      </c>
      <c r="L16" s="810">
        <v>2115.13</v>
      </c>
      <c r="M16" s="810">
        <v>3450.99</v>
      </c>
      <c r="N16" s="810">
        <v>0</v>
      </c>
      <c r="O16" s="810">
        <v>1406.48</v>
      </c>
      <c r="P16" s="810">
        <v>2294.78</v>
      </c>
      <c r="Q16" s="810">
        <v>0</v>
      </c>
      <c r="R16" s="811">
        <f t="shared" si="1"/>
        <v>3521.61</v>
      </c>
      <c r="S16" s="811">
        <f t="shared" si="1"/>
        <v>5745.77</v>
      </c>
      <c r="T16" s="811">
        <f t="shared" si="1"/>
        <v>0</v>
      </c>
      <c r="U16" s="811">
        <f t="shared" si="2"/>
        <v>7004.79</v>
      </c>
      <c r="V16" s="811">
        <f t="shared" si="2"/>
        <v>11428.85</v>
      </c>
      <c r="W16" s="811">
        <f t="shared" si="2"/>
        <v>0</v>
      </c>
    </row>
    <row r="17" spans="1:23" s="812" customFormat="1" ht="45.75" customHeight="1">
      <c r="A17" s="808">
        <v>3</v>
      </c>
      <c r="B17" s="809" t="s">
        <v>123</v>
      </c>
      <c r="C17" s="810">
        <v>735.23</v>
      </c>
      <c r="D17" s="810">
        <v>1199.59</v>
      </c>
      <c r="E17" s="810">
        <v>0</v>
      </c>
      <c r="F17" s="810">
        <v>1347.92</v>
      </c>
      <c r="G17" s="810">
        <v>2199.25</v>
      </c>
      <c r="H17" s="810">
        <v>0</v>
      </c>
      <c r="I17" s="810">
        <f t="shared" si="0"/>
        <v>2083.15</v>
      </c>
      <c r="J17" s="810">
        <f t="shared" si="0"/>
        <v>3398.84</v>
      </c>
      <c r="K17" s="810">
        <f t="shared" si="0"/>
        <v>0</v>
      </c>
      <c r="L17" s="810">
        <v>392.21</v>
      </c>
      <c r="M17" s="810">
        <v>639.91</v>
      </c>
      <c r="N17" s="810">
        <v>0</v>
      </c>
      <c r="O17" s="810">
        <v>719.04</v>
      </c>
      <c r="P17" s="810">
        <v>1173.18</v>
      </c>
      <c r="Q17" s="810">
        <v>0</v>
      </c>
      <c r="R17" s="811">
        <f t="shared" si="1"/>
        <v>1111.25</v>
      </c>
      <c r="S17" s="811">
        <f t="shared" si="1"/>
        <v>1813.0900000000001</v>
      </c>
      <c r="T17" s="811">
        <f t="shared" si="1"/>
        <v>0</v>
      </c>
      <c r="U17" s="811">
        <f t="shared" si="2"/>
        <v>3194.4</v>
      </c>
      <c r="V17" s="811">
        <f t="shared" si="2"/>
        <v>5211.93</v>
      </c>
      <c r="W17" s="811">
        <f t="shared" si="2"/>
        <v>0</v>
      </c>
    </row>
    <row r="18" spans="1:23" s="812" customFormat="1" ht="45.75" customHeight="1">
      <c r="A18" s="808">
        <v>4</v>
      </c>
      <c r="B18" s="809" t="s">
        <v>121</v>
      </c>
      <c r="C18" s="810">
        <v>120.11</v>
      </c>
      <c r="D18" s="810">
        <v>195.98</v>
      </c>
      <c r="E18" s="810">
        <v>0</v>
      </c>
      <c r="F18" s="810">
        <v>0</v>
      </c>
      <c r="G18" s="810">
        <v>0</v>
      </c>
      <c r="H18" s="810">
        <v>0</v>
      </c>
      <c r="I18" s="810">
        <f t="shared" si="0"/>
        <v>120.11</v>
      </c>
      <c r="J18" s="810">
        <f t="shared" si="0"/>
        <v>195.98</v>
      </c>
      <c r="K18" s="810">
        <f t="shared" si="0"/>
        <v>0</v>
      </c>
      <c r="L18" s="810">
        <v>121.71</v>
      </c>
      <c r="M18" s="810">
        <v>198.59</v>
      </c>
      <c r="N18" s="810">
        <v>0</v>
      </c>
      <c r="O18" s="810">
        <v>0</v>
      </c>
      <c r="P18" s="810">
        <v>0</v>
      </c>
      <c r="Q18" s="810">
        <v>0</v>
      </c>
      <c r="R18" s="811">
        <f t="shared" si="1"/>
        <v>121.71</v>
      </c>
      <c r="S18" s="811">
        <f t="shared" si="1"/>
        <v>198.59</v>
      </c>
      <c r="T18" s="811">
        <f t="shared" si="1"/>
        <v>0</v>
      </c>
      <c r="U18" s="811">
        <f t="shared" si="2"/>
        <v>241.82</v>
      </c>
      <c r="V18" s="811">
        <f t="shared" si="2"/>
        <v>394.57</v>
      </c>
      <c r="W18" s="811">
        <f t="shared" si="2"/>
        <v>0</v>
      </c>
    </row>
    <row r="19" spans="1:23" s="812" customFormat="1" ht="45.75" customHeight="1">
      <c r="A19" s="808">
        <v>5</v>
      </c>
      <c r="B19" s="809" t="s">
        <v>122</v>
      </c>
      <c r="C19" s="810">
        <v>84.93</v>
      </c>
      <c r="D19" s="810">
        <v>138.56</v>
      </c>
      <c r="E19" s="810">
        <v>0</v>
      </c>
      <c r="F19" s="810">
        <v>0</v>
      </c>
      <c r="G19" s="810">
        <v>0</v>
      </c>
      <c r="H19" s="810">
        <v>0</v>
      </c>
      <c r="I19" s="810">
        <f t="shared" si="0"/>
        <v>84.93</v>
      </c>
      <c r="J19" s="810">
        <f t="shared" si="0"/>
        <v>138.56</v>
      </c>
      <c r="K19" s="810">
        <f t="shared" si="0"/>
        <v>0</v>
      </c>
      <c r="L19" s="810">
        <v>76.46</v>
      </c>
      <c r="M19" s="810">
        <v>124.76</v>
      </c>
      <c r="N19" s="810">
        <v>0</v>
      </c>
      <c r="O19" s="810">
        <v>0</v>
      </c>
      <c r="P19" s="810">
        <v>0</v>
      </c>
      <c r="Q19" s="810">
        <v>0</v>
      </c>
      <c r="R19" s="811">
        <f t="shared" si="1"/>
        <v>76.46</v>
      </c>
      <c r="S19" s="811">
        <f t="shared" si="1"/>
        <v>124.76</v>
      </c>
      <c r="T19" s="811">
        <f t="shared" si="1"/>
        <v>0</v>
      </c>
      <c r="U19" s="811">
        <f t="shared" si="2"/>
        <v>161.39</v>
      </c>
      <c r="V19" s="811">
        <f t="shared" si="2"/>
        <v>263.32</v>
      </c>
      <c r="W19" s="811">
        <f t="shared" si="2"/>
        <v>0</v>
      </c>
    </row>
    <row r="20" spans="1:23" s="805" customFormat="1" ht="45.75" customHeight="1">
      <c r="A20" s="1400" t="s">
        <v>235</v>
      </c>
      <c r="B20" s="1401"/>
      <c r="C20" s="806"/>
      <c r="D20" s="806"/>
      <c r="E20" s="806"/>
      <c r="F20" s="806"/>
      <c r="G20" s="806"/>
      <c r="H20" s="806"/>
      <c r="I20" s="806"/>
      <c r="J20" s="806"/>
      <c r="K20" s="806"/>
      <c r="L20" s="806"/>
      <c r="M20" s="806"/>
      <c r="N20" s="806"/>
      <c r="O20" s="806"/>
      <c r="P20" s="806"/>
      <c r="Q20" s="806"/>
      <c r="R20" s="807"/>
      <c r="S20" s="807"/>
      <c r="T20" s="807"/>
      <c r="U20" s="807"/>
      <c r="V20" s="807"/>
      <c r="W20" s="807"/>
    </row>
    <row r="21" spans="1:23" s="812" customFormat="1" ht="45.75" customHeight="1">
      <c r="A21" s="808">
        <v>6</v>
      </c>
      <c r="B21" s="809" t="s">
        <v>124</v>
      </c>
      <c r="C21" s="810">
        <v>0</v>
      </c>
      <c r="D21" s="810">
        <v>0</v>
      </c>
      <c r="E21" s="810">
        <v>0</v>
      </c>
      <c r="F21" s="810">
        <v>0</v>
      </c>
      <c r="G21" s="810">
        <v>0</v>
      </c>
      <c r="H21" s="810">
        <v>0</v>
      </c>
      <c r="I21" s="810">
        <f aca="true" t="shared" si="3" ref="I21:K23">C21+F21</f>
        <v>0</v>
      </c>
      <c r="J21" s="810">
        <f t="shared" si="3"/>
        <v>0</v>
      </c>
      <c r="K21" s="810">
        <f t="shared" si="3"/>
        <v>0</v>
      </c>
      <c r="L21" s="810">
        <v>0</v>
      </c>
      <c r="M21" s="810">
        <v>0</v>
      </c>
      <c r="N21" s="810">
        <v>0</v>
      </c>
      <c r="O21" s="810">
        <v>0</v>
      </c>
      <c r="P21" s="810">
        <v>0</v>
      </c>
      <c r="Q21" s="810">
        <v>0</v>
      </c>
      <c r="R21" s="811">
        <f aca="true" t="shared" si="4" ref="R21:T23">L21+O21</f>
        <v>0</v>
      </c>
      <c r="S21" s="811">
        <f t="shared" si="4"/>
        <v>0</v>
      </c>
      <c r="T21" s="811">
        <f t="shared" si="4"/>
        <v>0</v>
      </c>
      <c r="U21" s="811">
        <f aca="true" t="shared" si="5" ref="U21:W23">I21+R21</f>
        <v>0</v>
      </c>
      <c r="V21" s="811">
        <f t="shared" si="5"/>
        <v>0</v>
      </c>
      <c r="W21" s="811">
        <f t="shared" si="5"/>
        <v>0</v>
      </c>
    </row>
    <row r="22" spans="1:23" s="812" customFormat="1" ht="45.75" customHeight="1">
      <c r="A22" s="808">
        <v>7</v>
      </c>
      <c r="B22" s="809" t="s">
        <v>125</v>
      </c>
      <c r="C22" s="810">
        <v>0</v>
      </c>
      <c r="D22" s="810">
        <v>0</v>
      </c>
      <c r="E22" s="810">
        <v>0</v>
      </c>
      <c r="F22" s="810">
        <v>0</v>
      </c>
      <c r="G22" s="810">
        <v>0</v>
      </c>
      <c r="H22" s="810">
        <v>0</v>
      </c>
      <c r="I22" s="810">
        <f t="shared" si="3"/>
        <v>0</v>
      </c>
      <c r="J22" s="810">
        <f t="shared" si="3"/>
        <v>0</v>
      </c>
      <c r="K22" s="810">
        <f t="shared" si="3"/>
        <v>0</v>
      </c>
      <c r="L22" s="810">
        <v>0</v>
      </c>
      <c r="M22" s="810">
        <v>0</v>
      </c>
      <c r="N22" s="810">
        <v>0</v>
      </c>
      <c r="O22" s="810">
        <v>0</v>
      </c>
      <c r="P22" s="810">
        <v>0</v>
      </c>
      <c r="Q22" s="810">
        <v>0</v>
      </c>
      <c r="R22" s="811">
        <f t="shared" si="4"/>
        <v>0</v>
      </c>
      <c r="S22" s="811">
        <f t="shared" si="4"/>
        <v>0</v>
      </c>
      <c r="T22" s="811">
        <f t="shared" si="4"/>
        <v>0</v>
      </c>
      <c r="U22" s="811">
        <f t="shared" si="5"/>
        <v>0</v>
      </c>
      <c r="V22" s="811">
        <f t="shared" si="5"/>
        <v>0</v>
      </c>
      <c r="W22" s="811">
        <f t="shared" si="5"/>
        <v>0</v>
      </c>
    </row>
    <row r="23" spans="1:23" s="812" customFormat="1" ht="45.75" customHeight="1">
      <c r="A23" s="808">
        <v>8</v>
      </c>
      <c r="B23" s="809" t="s">
        <v>821</v>
      </c>
      <c r="C23" s="810">
        <v>200.14</v>
      </c>
      <c r="D23" s="810">
        <v>326.54</v>
      </c>
      <c r="E23" s="810">
        <v>0</v>
      </c>
      <c r="F23" s="810">
        <v>133.43</v>
      </c>
      <c r="G23" s="810">
        <v>217.69</v>
      </c>
      <c r="H23" s="810">
        <v>0</v>
      </c>
      <c r="I23" s="810">
        <f t="shared" si="3"/>
        <v>333.57</v>
      </c>
      <c r="J23" s="810">
        <f t="shared" si="3"/>
        <v>544.23</v>
      </c>
      <c r="K23" s="810">
        <f t="shared" si="3"/>
        <v>0</v>
      </c>
      <c r="L23" s="810">
        <v>107.73</v>
      </c>
      <c r="M23" s="810">
        <v>175.77</v>
      </c>
      <c r="N23" s="810">
        <v>0</v>
      </c>
      <c r="O23" s="810">
        <v>71.82</v>
      </c>
      <c r="P23" s="810">
        <v>117.18</v>
      </c>
      <c r="Q23" s="810">
        <v>0</v>
      </c>
      <c r="R23" s="811">
        <f t="shared" si="4"/>
        <v>179.55</v>
      </c>
      <c r="S23" s="811">
        <f t="shared" si="4"/>
        <v>292.95000000000005</v>
      </c>
      <c r="T23" s="811">
        <f t="shared" si="4"/>
        <v>0</v>
      </c>
      <c r="U23" s="811">
        <f t="shared" si="5"/>
        <v>513.12</v>
      </c>
      <c r="V23" s="811">
        <f t="shared" si="5"/>
        <v>837.1800000000001</v>
      </c>
      <c r="W23" s="811">
        <f t="shared" si="5"/>
        <v>0</v>
      </c>
    </row>
    <row r="24" spans="1:23" s="812" customFormat="1" ht="45.75" customHeight="1">
      <c r="A24" s="808"/>
      <c r="B24" s="809"/>
      <c r="C24" s="810"/>
      <c r="D24" s="810"/>
      <c r="E24" s="810"/>
      <c r="F24" s="810"/>
      <c r="G24" s="810"/>
      <c r="H24" s="810"/>
      <c r="I24" s="810"/>
      <c r="J24" s="810"/>
      <c r="K24" s="810"/>
      <c r="L24" s="810"/>
      <c r="M24" s="810"/>
      <c r="N24" s="810"/>
      <c r="O24" s="810"/>
      <c r="P24" s="810"/>
      <c r="Q24" s="810"/>
      <c r="R24" s="811"/>
      <c r="S24" s="811"/>
      <c r="T24" s="811"/>
      <c r="U24" s="811"/>
      <c r="V24" s="811"/>
      <c r="W24" s="811"/>
    </row>
    <row r="25" spans="1:23" s="812" customFormat="1" ht="45.75" customHeight="1">
      <c r="A25" s="813">
        <v>9</v>
      </c>
      <c r="B25" s="809" t="s">
        <v>837</v>
      </c>
      <c r="C25" s="810">
        <v>171.52</v>
      </c>
      <c r="D25" s="810">
        <v>279.86</v>
      </c>
      <c r="E25" s="810">
        <f>(SUM(E15:E23))*5/100</f>
        <v>0</v>
      </c>
      <c r="F25" s="810">
        <v>143.73</v>
      </c>
      <c r="G25" s="810">
        <v>234.51</v>
      </c>
      <c r="H25" s="810">
        <f>(SUM(H15:H23))*5/100</f>
        <v>0</v>
      </c>
      <c r="I25" s="810">
        <f>C25+F25</f>
        <v>315.25</v>
      </c>
      <c r="J25" s="810">
        <f>D25+G25</f>
        <v>514.37</v>
      </c>
      <c r="K25" s="810">
        <f>E25+H25</f>
        <v>0</v>
      </c>
      <c r="L25" s="810">
        <v>150.81</v>
      </c>
      <c r="M25" s="810">
        <v>246.05</v>
      </c>
      <c r="N25" s="810">
        <f>(SUM(N15:N23))*5/100</f>
        <v>0</v>
      </c>
      <c r="O25" s="810">
        <v>109.86</v>
      </c>
      <c r="P25" s="810">
        <v>179.26</v>
      </c>
      <c r="Q25" s="810">
        <f>(SUM(Q15:Q23))*5/100</f>
        <v>0</v>
      </c>
      <c r="R25" s="811">
        <f>L25+O25</f>
        <v>260.67</v>
      </c>
      <c r="S25" s="811">
        <f>M25+P25</f>
        <v>425.31</v>
      </c>
      <c r="T25" s="811">
        <f>N25+Q25</f>
        <v>0</v>
      </c>
      <c r="U25" s="811">
        <f>I25+R25</f>
        <v>575.9200000000001</v>
      </c>
      <c r="V25" s="811">
        <f>J25+S25</f>
        <v>939.6800000000001</v>
      </c>
      <c r="W25" s="811">
        <f>K25+T25</f>
        <v>0</v>
      </c>
    </row>
    <row r="26" spans="1:23" s="812" customFormat="1" ht="45.75" customHeight="1">
      <c r="A26" s="1398" t="s">
        <v>15</v>
      </c>
      <c r="B26" s="1399"/>
      <c r="C26" s="810">
        <f>SUM(C15:C25)</f>
        <v>3602.0499999999997</v>
      </c>
      <c r="D26" s="810">
        <f aca="true" t="shared" si="6" ref="D26:W26">SUM(D15:D25)</f>
        <v>5877.03</v>
      </c>
      <c r="E26" s="810">
        <f t="shared" si="6"/>
        <v>0</v>
      </c>
      <c r="F26" s="810">
        <f t="shared" si="6"/>
        <v>3018.33</v>
      </c>
      <c r="G26" s="810">
        <f t="shared" si="6"/>
        <v>4924.65</v>
      </c>
      <c r="H26" s="810">
        <f t="shared" si="6"/>
        <v>0</v>
      </c>
      <c r="I26" s="810">
        <f t="shared" si="6"/>
        <v>6620.38</v>
      </c>
      <c r="J26" s="810">
        <f t="shared" si="6"/>
        <v>10801.68</v>
      </c>
      <c r="K26" s="810">
        <f t="shared" si="6"/>
        <v>0</v>
      </c>
      <c r="L26" s="810">
        <f t="shared" si="6"/>
        <v>3166.9100000000003</v>
      </c>
      <c r="M26" s="810">
        <f t="shared" si="6"/>
        <v>5167.050000000001</v>
      </c>
      <c r="N26" s="810">
        <f t="shared" si="6"/>
        <v>0</v>
      </c>
      <c r="O26" s="810">
        <f t="shared" si="6"/>
        <v>2307.2000000000003</v>
      </c>
      <c r="P26" s="810">
        <f t="shared" si="6"/>
        <v>3764.3999999999996</v>
      </c>
      <c r="Q26" s="810">
        <f t="shared" si="6"/>
        <v>0</v>
      </c>
      <c r="R26" s="811">
        <f t="shared" si="6"/>
        <v>5474.110000000001</v>
      </c>
      <c r="S26" s="811">
        <f t="shared" si="6"/>
        <v>8931.45</v>
      </c>
      <c r="T26" s="811">
        <f t="shared" si="6"/>
        <v>0</v>
      </c>
      <c r="U26" s="811">
        <f t="shared" si="6"/>
        <v>12094.49</v>
      </c>
      <c r="V26" s="811">
        <f t="shared" si="6"/>
        <v>19733.13</v>
      </c>
      <c r="W26" s="811">
        <f t="shared" si="6"/>
        <v>0</v>
      </c>
    </row>
    <row r="27" spans="1:21" ht="12.75">
      <c r="A27" s="380"/>
      <c r="B27" s="380"/>
      <c r="U27" s="394"/>
    </row>
    <row r="28" spans="2:23" s="381" customFormat="1" ht="12.75">
      <c r="B28" s="382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86"/>
      <c r="S28" s="386"/>
      <c r="T28" s="386"/>
      <c r="U28" s="386"/>
      <c r="V28" s="386"/>
      <c r="W28" s="386"/>
    </row>
    <row r="29" spans="1:23" s="829" customFormat="1" ht="18">
      <c r="A29" s="825" t="s">
        <v>11</v>
      </c>
      <c r="B29" s="826"/>
      <c r="C29" s="827"/>
      <c r="D29" s="827"/>
      <c r="E29" s="827"/>
      <c r="F29" s="827"/>
      <c r="G29" s="827"/>
      <c r="H29" s="827"/>
      <c r="I29" s="827"/>
      <c r="J29" s="827"/>
      <c r="K29" s="827"/>
      <c r="L29" s="827"/>
      <c r="M29" s="827"/>
      <c r="N29" s="827"/>
      <c r="O29" s="827"/>
      <c r="P29" s="827"/>
      <c r="Q29" s="827"/>
      <c r="R29" s="828"/>
      <c r="S29" s="828"/>
      <c r="T29" s="828"/>
      <c r="U29" s="828"/>
      <c r="V29" s="828"/>
      <c r="W29" s="828"/>
    </row>
    <row r="30" spans="2:23" s="829" customFormat="1" ht="18">
      <c r="B30" s="826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8"/>
      <c r="S30" s="828"/>
      <c r="T30" s="828"/>
      <c r="U30" s="828"/>
      <c r="V30" s="828"/>
      <c r="W30" s="828"/>
    </row>
    <row r="31" spans="2:23" s="829" customFormat="1" ht="18">
      <c r="B31" s="826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8"/>
      <c r="S31" s="828"/>
      <c r="T31" s="828"/>
      <c r="U31" s="828"/>
      <c r="V31" s="828"/>
      <c r="W31" s="828"/>
    </row>
    <row r="32" spans="2:23" s="829" customFormat="1" ht="18">
      <c r="B32" s="824"/>
      <c r="C32" s="830"/>
      <c r="D32" s="830"/>
      <c r="E32" s="830"/>
      <c r="F32" s="830"/>
      <c r="G32" s="830"/>
      <c r="H32" s="830"/>
      <c r="I32" s="830"/>
      <c r="J32" s="830"/>
      <c r="K32" s="830"/>
      <c r="L32" s="830"/>
      <c r="M32" s="830"/>
      <c r="N32" s="830"/>
      <c r="O32" s="827"/>
      <c r="P32" s="827"/>
      <c r="Q32" s="827"/>
      <c r="R32" s="1397" t="s">
        <v>862</v>
      </c>
      <c r="S32" s="1397"/>
      <c r="T32" s="1397"/>
      <c r="U32" s="1397"/>
      <c r="V32" s="1397"/>
      <c r="W32" s="828"/>
    </row>
    <row r="33" spans="1:23" s="829" customFormat="1" ht="18">
      <c r="A33" s="825"/>
      <c r="B33" s="824"/>
      <c r="C33" s="830"/>
      <c r="D33" s="830"/>
      <c r="E33" s="830"/>
      <c r="F33" s="830"/>
      <c r="G33" s="830"/>
      <c r="H33" s="830"/>
      <c r="I33" s="830"/>
      <c r="J33" s="830"/>
      <c r="K33" s="830"/>
      <c r="L33" s="830"/>
      <c r="M33" s="830"/>
      <c r="N33" s="830"/>
      <c r="O33" s="830"/>
      <c r="P33" s="830"/>
      <c r="Q33" s="830"/>
      <c r="R33" s="1397" t="s">
        <v>864</v>
      </c>
      <c r="S33" s="1397"/>
      <c r="T33" s="1397"/>
      <c r="U33" s="1397"/>
      <c r="V33" s="1397"/>
      <c r="W33" s="828"/>
    </row>
    <row r="34" spans="1:23" s="381" customFormat="1" ht="15.75">
      <c r="A34" s="383"/>
      <c r="B34" s="384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87"/>
      <c r="S34" s="387"/>
      <c r="T34" s="387"/>
      <c r="U34" s="387"/>
      <c r="V34" s="386"/>
      <c r="W34" s="386"/>
    </row>
    <row r="35" spans="2:23" s="381" customFormat="1" ht="12.75">
      <c r="B35" s="382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1396"/>
      <c r="S35" s="1396"/>
      <c r="T35" s="1396"/>
      <c r="U35" s="1396"/>
      <c r="V35" s="1396"/>
      <c r="W35" s="1396"/>
    </row>
  </sheetData>
  <sheetProtection/>
  <mergeCells count="23">
    <mergeCell ref="R35:W35"/>
    <mergeCell ref="R32:V32"/>
    <mergeCell ref="R33:V33"/>
    <mergeCell ref="R11:T11"/>
    <mergeCell ref="A26:B26"/>
    <mergeCell ref="A20:B20"/>
    <mergeCell ref="A14:B14"/>
    <mergeCell ref="O3:U3"/>
    <mergeCell ref="A8:B8"/>
    <mergeCell ref="C11:E11"/>
    <mergeCell ref="F11:H11"/>
    <mergeCell ref="I11:K11"/>
    <mergeCell ref="L11:N11"/>
    <mergeCell ref="O11:Q11"/>
    <mergeCell ref="T4:V4"/>
    <mergeCell ref="A5:W5"/>
    <mergeCell ref="A7:W7"/>
    <mergeCell ref="V9:W9"/>
    <mergeCell ref="A10:A11"/>
    <mergeCell ref="B10:B11"/>
    <mergeCell ref="C10:K10"/>
    <mergeCell ref="L10:T10"/>
    <mergeCell ref="U10:W11"/>
  </mergeCells>
  <printOptions horizontalCentered="1"/>
  <pageMargins left="0.39" right="0.36" top="0.52" bottom="0" header="0.31496062992125984" footer="0.31496062992125984"/>
  <pageSetup fitToHeight="1" fitToWidth="1" horizontalDpi="600" verticalDpi="600" orientation="landscape" paperSize="9" scale="47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7"/>
  <sheetViews>
    <sheetView view="pageBreakPreview" zoomScaleSheetLayoutView="100" zoomScalePageLayoutView="0" workbookViewId="0" topLeftCell="A13">
      <selection activeCell="E9" sqref="E9:F9"/>
    </sheetView>
  </sheetViews>
  <sheetFormatPr defaultColWidth="9.140625" defaultRowHeight="12.75"/>
  <cols>
    <col min="1" max="1" width="7.421875" style="127" customWidth="1"/>
    <col min="2" max="2" width="17.140625" style="127" customWidth="1"/>
    <col min="3" max="3" width="11.00390625" style="127" customWidth="1"/>
    <col min="4" max="4" width="10.00390625" style="127" customWidth="1"/>
    <col min="5" max="5" width="11.8515625" style="127" customWidth="1"/>
    <col min="6" max="6" width="12.140625" style="127" customWidth="1"/>
    <col min="7" max="7" width="13.28125" style="127" customWidth="1"/>
    <col min="8" max="8" width="14.57421875" style="127" customWidth="1"/>
    <col min="9" max="9" width="12.7109375" style="127" customWidth="1"/>
    <col min="10" max="10" width="14.00390625" style="127" customWidth="1"/>
    <col min="11" max="11" width="10.8515625" style="127" customWidth="1"/>
    <col min="12" max="12" width="12.140625" style="127" customWidth="1"/>
    <col min="13" max="16384" width="9.140625" style="127" customWidth="1"/>
  </cols>
  <sheetData>
    <row r="1" spans="5:10" s="67" customFormat="1" ht="20.25">
      <c r="E1" s="1406"/>
      <c r="F1" s="1406"/>
      <c r="G1" s="1406"/>
      <c r="H1" s="1406"/>
      <c r="I1" s="1406"/>
      <c r="J1" s="831" t="s">
        <v>657</v>
      </c>
    </row>
    <row r="2" spans="1:10" s="67" customFormat="1" ht="15">
      <c r="A2" s="1407" t="s">
        <v>0</v>
      </c>
      <c r="B2" s="1407"/>
      <c r="C2" s="1407"/>
      <c r="D2" s="1407"/>
      <c r="E2" s="1407"/>
      <c r="F2" s="1407"/>
      <c r="G2" s="1407"/>
      <c r="H2" s="1407"/>
      <c r="I2" s="1407"/>
      <c r="J2" s="1407"/>
    </row>
    <row r="3" spans="1:10" s="67" customFormat="1" ht="20.25">
      <c r="A3" s="1185" t="s">
        <v>684</v>
      </c>
      <c r="B3" s="1185"/>
      <c r="C3" s="1185"/>
      <c r="D3" s="1185"/>
      <c r="E3" s="1185"/>
      <c r="F3" s="1185"/>
      <c r="G3" s="1185"/>
      <c r="H3" s="1185"/>
      <c r="I3" s="1185"/>
      <c r="J3" s="1185"/>
    </row>
    <row r="4" s="67" customFormat="1" ht="14.25" customHeight="1"/>
    <row r="5" spans="1:12" ht="19.5" customHeight="1">
      <c r="A5" s="1409" t="s">
        <v>757</v>
      </c>
      <c r="B5" s="1409"/>
      <c r="C5" s="1409"/>
      <c r="D5" s="1409"/>
      <c r="E5" s="1409"/>
      <c r="F5" s="1409"/>
      <c r="G5" s="1409"/>
      <c r="H5" s="1409"/>
      <c r="I5" s="1409"/>
      <c r="J5" s="1409"/>
      <c r="K5" s="1409"/>
      <c r="L5" s="1409"/>
    </row>
    <row r="6" spans="1:10" ht="13.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</row>
    <row r="7" ht="0.75" customHeight="1"/>
    <row r="8" spans="1:12" ht="15.75">
      <c r="A8" s="1408" t="s">
        <v>861</v>
      </c>
      <c r="B8" s="1408"/>
      <c r="C8" s="194"/>
      <c r="H8" s="1234" t="s">
        <v>760</v>
      </c>
      <c r="I8" s="1234"/>
      <c r="J8" s="1234"/>
      <c r="K8" s="1234"/>
      <c r="L8" s="1234"/>
    </row>
    <row r="9" spans="1:16" ht="18" customHeight="1">
      <c r="A9" s="1420" t="s">
        <v>2</v>
      </c>
      <c r="B9" s="1420" t="s">
        <v>33</v>
      </c>
      <c r="C9" s="1421" t="s">
        <v>658</v>
      </c>
      <c r="D9" s="1421"/>
      <c r="E9" s="1421" t="s">
        <v>120</v>
      </c>
      <c r="F9" s="1421"/>
      <c r="G9" s="1421" t="s">
        <v>659</v>
      </c>
      <c r="H9" s="1421"/>
      <c r="I9" s="1421" t="s">
        <v>121</v>
      </c>
      <c r="J9" s="1421"/>
      <c r="K9" s="1421" t="s">
        <v>122</v>
      </c>
      <c r="L9" s="1421"/>
      <c r="O9" s="195"/>
      <c r="P9" s="196"/>
    </row>
    <row r="10" spans="1:12" ht="44.25" customHeight="1">
      <c r="A10" s="1420"/>
      <c r="B10" s="1420"/>
      <c r="C10" s="72" t="s">
        <v>660</v>
      </c>
      <c r="D10" s="72" t="s">
        <v>661</v>
      </c>
      <c r="E10" s="72" t="s">
        <v>662</v>
      </c>
      <c r="F10" s="72" t="s">
        <v>663</v>
      </c>
      <c r="G10" s="72" t="s">
        <v>662</v>
      </c>
      <c r="H10" s="72" t="s">
        <v>663</v>
      </c>
      <c r="I10" s="72" t="s">
        <v>660</v>
      </c>
      <c r="J10" s="72" t="s">
        <v>661</v>
      </c>
      <c r="K10" s="72" t="s">
        <v>660</v>
      </c>
      <c r="L10" s="72" t="s">
        <v>661</v>
      </c>
    </row>
    <row r="11" spans="1:12" ht="12.75">
      <c r="A11" s="72">
        <v>1</v>
      </c>
      <c r="B11" s="72">
        <v>2</v>
      </c>
      <c r="C11" s="72">
        <v>3</v>
      </c>
      <c r="D11" s="72">
        <v>4</v>
      </c>
      <c r="E11" s="72">
        <v>5</v>
      </c>
      <c r="F11" s="72">
        <v>6</v>
      </c>
      <c r="G11" s="72">
        <v>7</v>
      </c>
      <c r="H11" s="72">
        <v>8</v>
      </c>
      <c r="I11" s="72">
        <v>9</v>
      </c>
      <c r="J11" s="72">
        <v>10</v>
      </c>
      <c r="K11" s="72">
        <v>11</v>
      </c>
      <c r="L11" s="72">
        <v>12</v>
      </c>
    </row>
    <row r="12" spans="1:12" ht="12.75">
      <c r="A12" s="197">
        <v>1</v>
      </c>
      <c r="B12" s="16" t="s">
        <v>866</v>
      </c>
      <c r="C12" s="1410" t="s">
        <v>889</v>
      </c>
      <c r="D12" s="1411"/>
      <c r="E12" s="1411"/>
      <c r="F12" s="1411"/>
      <c r="G12" s="1411"/>
      <c r="H12" s="1411"/>
      <c r="I12" s="1411"/>
      <c r="J12" s="1411"/>
      <c r="K12" s="1411"/>
      <c r="L12" s="1412"/>
    </row>
    <row r="13" spans="1:12" ht="12.75">
      <c r="A13" s="197">
        <v>2</v>
      </c>
      <c r="B13" s="16" t="s">
        <v>884</v>
      </c>
      <c r="C13" s="1413"/>
      <c r="D13" s="1414"/>
      <c r="E13" s="1414"/>
      <c r="F13" s="1414"/>
      <c r="G13" s="1414"/>
      <c r="H13" s="1414"/>
      <c r="I13" s="1414"/>
      <c r="J13" s="1414"/>
      <c r="K13" s="1414"/>
      <c r="L13" s="1415"/>
    </row>
    <row r="14" spans="1:12" ht="12.75">
      <c r="A14" s="197">
        <v>3</v>
      </c>
      <c r="B14" s="16" t="s">
        <v>867</v>
      </c>
      <c r="C14" s="1413"/>
      <c r="D14" s="1414"/>
      <c r="E14" s="1414"/>
      <c r="F14" s="1414"/>
      <c r="G14" s="1414"/>
      <c r="H14" s="1414"/>
      <c r="I14" s="1414"/>
      <c r="J14" s="1414"/>
      <c r="K14" s="1414"/>
      <c r="L14" s="1415"/>
    </row>
    <row r="15" spans="1:12" ht="12.75">
      <c r="A15" s="197">
        <v>4</v>
      </c>
      <c r="B15" s="16" t="s">
        <v>868</v>
      </c>
      <c r="C15" s="1413"/>
      <c r="D15" s="1414"/>
      <c r="E15" s="1414"/>
      <c r="F15" s="1414"/>
      <c r="G15" s="1414"/>
      <c r="H15" s="1414"/>
      <c r="I15" s="1414"/>
      <c r="J15" s="1414"/>
      <c r="K15" s="1414"/>
      <c r="L15" s="1415"/>
    </row>
    <row r="16" spans="1:12" ht="12.75">
      <c r="A16" s="197">
        <v>5</v>
      </c>
      <c r="B16" s="16" t="s">
        <v>869</v>
      </c>
      <c r="C16" s="1413"/>
      <c r="D16" s="1414"/>
      <c r="E16" s="1414"/>
      <c r="F16" s="1414"/>
      <c r="G16" s="1414"/>
      <c r="H16" s="1414"/>
      <c r="I16" s="1414"/>
      <c r="J16" s="1414"/>
      <c r="K16" s="1414"/>
      <c r="L16" s="1415"/>
    </row>
    <row r="17" spans="1:12" ht="12.75">
      <c r="A17" s="197">
        <v>6</v>
      </c>
      <c r="B17" s="16" t="s">
        <v>870</v>
      </c>
      <c r="C17" s="1413"/>
      <c r="D17" s="1414"/>
      <c r="E17" s="1414"/>
      <c r="F17" s="1414"/>
      <c r="G17" s="1414"/>
      <c r="H17" s="1414"/>
      <c r="I17" s="1414"/>
      <c r="J17" s="1414"/>
      <c r="K17" s="1414"/>
      <c r="L17" s="1415"/>
    </row>
    <row r="18" spans="1:12" ht="12.75">
      <c r="A18" s="197">
        <v>7</v>
      </c>
      <c r="B18" s="16" t="s">
        <v>871</v>
      </c>
      <c r="C18" s="1413"/>
      <c r="D18" s="1414"/>
      <c r="E18" s="1414"/>
      <c r="F18" s="1414"/>
      <c r="G18" s="1414"/>
      <c r="H18" s="1414"/>
      <c r="I18" s="1414"/>
      <c r="J18" s="1414"/>
      <c r="K18" s="1414"/>
      <c r="L18" s="1415"/>
    </row>
    <row r="19" spans="1:12" ht="12.75">
      <c r="A19" s="197">
        <v>8</v>
      </c>
      <c r="B19" s="16" t="s">
        <v>872</v>
      </c>
      <c r="C19" s="1413"/>
      <c r="D19" s="1414"/>
      <c r="E19" s="1414"/>
      <c r="F19" s="1414"/>
      <c r="G19" s="1414"/>
      <c r="H19" s="1414"/>
      <c r="I19" s="1414"/>
      <c r="J19" s="1414"/>
      <c r="K19" s="1414"/>
      <c r="L19" s="1415"/>
    </row>
    <row r="20" spans="1:12" ht="12.75">
      <c r="A20" s="197">
        <v>9</v>
      </c>
      <c r="B20" s="16" t="s">
        <v>873</v>
      </c>
      <c r="C20" s="1413"/>
      <c r="D20" s="1414"/>
      <c r="E20" s="1414"/>
      <c r="F20" s="1414"/>
      <c r="G20" s="1414"/>
      <c r="H20" s="1414"/>
      <c r="I20" s="1414"/>
      <c r="J20" s="1414"/>
      <c r="K20" s="1414"/>
      <c r="L20" s="1415"/>
    </row>
    <row r="21" spans="1:12" ht="12.75">
      <c r="A21" s="197">
        <v>10</v>
      </c>
      <c r="B21" s="16" t="s">
        <v>874</v>
      </c>
      <c r="C21" s="1413"/>
      <c r="D21" s="1414"/>
      <c r="E21" s="1414"/>
      <c r="F21" s="1414"/>
      <c r="G21" s="1414"/>
      <c r="H21" s="1414"/>
      <c r="I21" s="1414"/>
      <c r="J21" s="1414"/>
      <c r="K21" s="1414"/>
      <c r="L21" s="1415"/>
    </row>
    <row r="22" spans="1:12" ht="12.75">
      <c r="A22" s="197">
        <v>11</v>
      </c>
      <c r="B22" s="16" t="s">
        <v>875</v>
      </c>
      <c r="C22" s="1413"/>
      <c r="D22" s="1414"/>
      <c r="E22" s="1414"/>
      <c r="F22" s="1414"/>
      <c r="G22" s="1414"/>
      <c r="H22" s="1414"/>
      <c r="I22" s="1414"/>
      <c r="J22" s="1414"/>
      <c r="K22" s="1414"/>
      <c r="L22" s="1415"/>
    </row>
    <row r="23" spans="1:12" ht="12.75">
      <c r="A23" s="197">
        <v>12</v>
      </c>
      <c r="B23" s="16" t="s">
        <v>876</v>
      </c>
      <c r="C23" s="1413"/>
      <c r="D23" s="1414"/>
      <c r="E23" s="1414"/>
      <c r="F23" s="1414"/>
      <c r="G23" s="1414"/>
      <c r="H23" s="1414"/>
      <c r="I23" s="1414"/>
      <c r="J23" s="1414"/>
      <c r="K23" s="1414"/>
      <c r="L23" s="1415"/>
    </row>
    <row r="24" spans="1:12" ht="12.75">
      <c r="A24" s="197">
        <v>13</v>
      </c>
      <c r="B24" s="16" t="s">
        <v>877</v>
      </c>
      <c r="C24" s="1413"/>
      <c r="D24" s="1414"/>
      <c r="E24" s="1414"/>
      <c r="F24" s="1414"/>
      <c r="G24" s="1414"/>
      <c r="H24" s="1414"/>
      <c r="I24" s="1414"/>
      <c r="J24" s="1414"/>
      <c r="K24" s="1414"/>
      <c r="L24" s="1415"/>
    </row>
    <row r="25" spans="1:12" ht="12.75">
      <c r="A25" s="197">
        <v>14</v>
      </c>
      <c r="B25" s="16" t="s">
        <v>878</v>
      </c>
      <c r="C25" s="1413"/>
      <c r="D25" s="1414"/>
      <c r="E25" s="1414"/>
      <c r="F25" s="1414"/>
      <c r="G25" s="1414"/>
      <c r="H25" s="1414"/>
      <c r="I25" s="1414"/>
      <c r="J25" s="1414"/>
      <c r="K25" s="1414"/>
      <c r="L25" s="1415"/>
    </row>
    <row r="26" spans="1:12" ht="12.75">
      <c r="A26" s="197">
        <v>15</v>
      </c>
      <c r="B26" s="16" t="s">
        <v>879</v>
      </c>
      <c r="C26" s="1413"/>
      <c r="D26" s="1414"/>
      <c r="E26" s="1414"/>
      <c r="F26" s="1414"/>
      <c r="G26" s="1414"/>
      <c r="H26" s="1414"/>
      <c r="I26" s="1414"/>
      <c r="J26" s="1414"/>
      <c r="K26" s="1414"/>
      <c r="L26" s="1415"/>
    </row>
    <row r="27" spans="1:12" ht="12.75">
      <c r="A27" s="197">
        <v>16</v>
      </c>
      <c r="B27" s="16" t="s">
        <v>885</v>
      </c>
      <c r="C27" s="1413"/>
      <c r="D27" s="1414"/>
      <c r="E27" s="1414"/>
      <c r="F27" s="1414"/>
      <c r="G27" s="1414"/>
      <c r="H27" s="1414"/>
      <c r="I27" s="1414"/>
      <c r="J27" s="1414"/>
      <c r="K27" s="1414"/>
      <c r="L27" s="1415"/>
    </row>
    <row r="28" spans="1:12" ht="12.75">
      <c r="A28" s="197">
        <v>17</v>
      </c>
      <c r="B28" s="16" t="s">
        <v>880</v>
      </c>
      <c r="C28" s="1413"/>
      <c r="D28" s="1414"/>
      <c r="E28" s="1414"/>
      <c r="F28" s="1414"/>
      <c r="G28" s="1414"/>
      <c r="H28" s="1414"/>
      <c r="I28" s="1414"/>
      <c r="J28" s="1414"/>
      <c r="K28" s="1414"/>
      <c r="L28" s="1415"/>
    </row>
    <row r="29" spans="1:12" ht="12.75">
      <c r="A29" s="197">
        <v>18</v>
      </c>
      <c r="B29" s="16" t="s">
        <v>881</v>
      </c>
      <c r="C29" s="1413"/>
      <c r="D29" s="1414"/>
      <c r="E29" s="1414"/>
      <c r="F29" s="1414"/>
      <c r="G29" s="1414"/>
      <c r="H29" s="1414"/>
      <c r="I29" s="1414"/>
      <c r="J29" s="1414"/>
      <c r="K29" s="1414"/>
      <c r="L29" s="1415"/>
    </row>
    <row r="30" spans="1:12" ht="12.75">
      <c r="A30" s="197">
        <v>19</v>
      </c>
      <c r="B30" s="16" t="s">
        <v>886</v>
      </c>
      <c r="C30" s="1413"/>
      <c r="D30" s="1414"/>
      <c r="E30" s="1414"/>
      <c r="F30" s="1414"/>
      <c r="G30" s="1414"/>
      <c r="H30" s="1414"/>
      <c r="I30" s="1414"/>
      <c r="J30" s="1414"/>
      <c r="K30" s="1414"/>
      <c r="L30" s="1415"/>
    </row>
    <row r="31" spans="1:12" ht="12.75">
      <c r="A31" s="197">
        <v>20</v>
      </c>
      <c r="B31" s="16" t="s">
        <v>882</v>
      </c>
      <c r="C31" s="1413"/>
      <c r="D31" s="1414"/>
      <c r="E31" s="1414"/>
      <c r="F31" s="1414"/>
      <c r="G31" s="1414"/>
      <c r="H31" s="1414"/>
      <c r="I31" s="1414"/>
      <c r="J31" s="1414"/>
      <c r="K31" s="1414"/>
      <c r="L31" s="1415"/>
    </row>
    <row r="32" spans="1:12" ht="12.75">
      <c r="A32" s="197">
        <v>21</v>
      </c>
      <c r="B32" s="16" t="s">
        <v>887</v>
      </c>
      <c r="C32" s="1413"/>
      <c r="D32" s="1414"/>
      <c r="E32" s="1414"/>
      <c r="F32" s="1414"/>
      <c r="G32" s="1414"/>
      <c r="H32" s="1414"/>
      <c r="I32" s="1414"/>
      <c r="J32" s="1414"/>
      <c r="K32" s="1414"/>
      <c r="L32" s="1415"/>
    </row>
    <row r="33" spans="1:12" ht="12.75">
      <c r="A33" s="197">
        <v>22</v>
      </c>
      <c r="B33" s="16" t="s">
        <v>883</v>
      </c>
      <c r="C33" s="1413"/>
      <c r="D33" s="1414"/>
      <c r="E33" s="1414"/>
      <c r="F33" s="1414"/>
      <c r="G33" s="1414"/>
      <c r="H33" s="1414"/>
      <c r="I33" s="1414"/>
      <c r="J33" s="1414"/>
      <c r="K33" s="1414"/>
      <c r="L33" s="1415"/>
    </row>
    <row r="34" spans="1:12" ht="12.75">
      <c r="A34" s="71" t="s">
        <v>15</v>
      </c>
      <c r="B34" s="198"/>
      <c r="C34" s="1416"/>
      <c r="D34" s="1417"/>
      <c r="E34" s="1417"/>
      <c r="F34" s="1417"/>
      <c r="G34" s="1417"/>
      <c r="H34" s="1417"/>
      <c r="I34" s="1417"/>
      <c r="J34" s="1417"/>
      <c r="K34" s="1417"/>
      <c r="L34" s="1418"/>
    </row>
    <row r="35" spans="1:10" ht="12.75">
      <c r="A35" s="74"/>
      <c r="B35" s="90"/>
      <c r="C35" s="90"/>
      <c r="D35" s="196"/>
      <c r="E35" s="196"/>
      <c r="F35" s="196"/>
      <c r="G35" s="196"/>
      <c r="H35" s="196"/>
      <c r="I35" s="196"/>
      <c r="J35" s="196"/>
    </row>
    <row r="36" spans="1:10" ht="12.75">
      <c r="A36" s="74"/>
      <c r="B36" s="90"/>
      <c r="C36" s="90"/>
      <c r="D36" s="196"/>
      <c r="E36" s="196"/>
      <c r="F36" s="196"/>
      <c r="G36" s="196"/>
      <c r="H36" s="196"/>
      <c r="I36" s="196"/>
      <c r="J36" s="196"/>
    </row>
    <row r="37" spans="1:10" ht="12.75">
      <c r="A37" s="74"/>
      <c r="B37" s="90"/>
      <c r="C37" s="90"/>
      <c r="D37" s="196"/>
      <c r="E37" s="196"/>
      <c r="F37" s="196"/>
      <c r="G37" s="196"/>
      <c r="H37" s="196"/>
      <c r="I37" s="196"/>
      <c r="J37" s="196"/>
    </row>
    <row r="38" spans="1:11" ht="23.25" customHeight="1">
      <c r="A38" s="76" t="s">
        <v>11</v>
      </c>
      <c r="B38" s="76"/>
      <c r="C38" s="76"/>
      <c r="D38" s="76"/>
      <c r="E38" s="76"/>
      <c r="F38" s="76"/>
      <c r="G38" s="76"/>
      <c r="I38" s="1177" t="s">
        <v>862</v>
      </c>
      <c r="J38" s="1177"/>
      <c r="K38" s="1177"/>
    </row>
    <row r="39" spans="1:11" ht="22.5" customHeight="1">
      <c r="A39" s="230"/>
      <c r="B39" s="230"/>
      <c r="C39" s="230"/>
      <c r="D39" s="230"/>
      <c r="E39" s="230"/>
      <c r="F39" s="230"/>
      <c r="G39" s="230"/>
      <c r="H39" s="230"/>
      <c r="I39" s="1177" t="s">
        <v>864</v>
      </c>
      <c r="J39" s="1177"/>
      <c r="K39" s="1177"/>
    </row>
    <row r="40" spans="1:11" ht="12.75" customHeight="1">
      <c r="A40" s="199"/>
      <c r="B40" s="199"/>
      <c r="C40" s="199"/>
      <c r="D40" s="199"/>
      <c r="E40" s="199"/>
      <c r="F40" s="199"/>
      <c r="G40" s="199"/>
      <c r="H40" s="1419"/>
      <c r="I40" s="1419"/>
      <c r="J40" s="1419"/>
      <c r="K40" s="1419"/>
    </row>
    <row r="41" spans="1:10" ht="12.75">
      <c r="A41" s="76"/>
      <c r="B41" s="76"/>
      <c r="C41" s="76"/>
      <c r="E41" s="76"/>
      <c r="H41" s="1404"/>
      <c r="I41" s="1404"/>
      <c r="J41" s="1404"/>
    </row>
    <row r="45" spans="1:10" ht="12.75">
      <c r="A45" s="1405"/>
      <c r="B45" s="1405"/>
      <c r="C45" s="1405"/>
      <c r="D45" s="1405"/>
      <c r="E45" s="1405"/>
      <c r="F45" s="1405"/>
      <c r="G45" s="1405"/>
      <c r="H45" s="1405"/>
      <c r="I45" s="1405"/>
      <c r="J45" s="1405"/>
    </row>
    <row r="47" spans="1:10" ht="12.75">
      <c r="A47" s="1405"/>
      <c r="B47" s="1405"/>
      <c r="C47" s="1405"/>
      <c r="D47" s="1405"/>
      <c r="E47" s="1405"/>
      <c r="F47" s="1405"/>
      <c r="G47" s="1405"/>
      <c r="H47" s="1405"/>
      <c r="I47" s="1405"/>
      <c r="J47" s="1405"/>
    </row>
  </sheetData>
  <sheetProtection/>
  <mergeCells count="20">
    <mergeCell ref="A47:J47"/>
    <mergeCell ref="H40:K40"/>
    <mergeCell ref="A9:A10"/>
    <mergeCell ref="B9:B10"/>
    <mergeCell ref="C9:D9"/>
    <mergeCell ref="E9:F9"/>
    <mergeCell ref="G9:H9"/>
    <mergeCell ref="I9:J9"/>
    <mergeCell ref="K9:L9"/>
    <mergeCell ref="I39:K39"/>
    <mergeCell ref="H41:J41"/>
    <mergeCell ref="A45:J45"/>
    <mergeCell ref="E1:I1"/>
    <mergeCell ref="A2:J2"/>
    <mergeCell ref="A3:J3"/>
    <mergeCell ref="A8:B8"/>
    <mergeCell ref="A5:L5"/>
    <mergeCell ref="H8:L8"/>
    <mergeCell ref="I38:K38"/>
    <mergeCell ref="C12:L34"/>
  </mergeCells>
  <printOptions horizontalCentered="1"/>
  <pageMargins left="0.48" right="0.4" top="0.3" bottom="0" header="0.2" footer="0.31496062992125984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43"/>
  <sheetViews>
    <sheetView view="pageBreakPreview" zoomScaleNormal="90" zoomScaleSheetLayoutView="100" zoomScalePageLayoutView="0" workbookViewId="0" topLeftCell="A12">
      <selection activeCell="F10" sqref="F10:F31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122" customWidth="1"/>
    <col min="4" max="4" width="21.00390625" style="122" customWidth="1"/>
    <col min="5" max="5" width="21.140625" style="122" customWidth="1"/>
    <col min="6" max="6" width="20.7109375" style="122" customWidth="1"/>
    <col min="7" max="7" width="23.57421875" style="122" customWidth="1"/>
    <col min="8" max="8" width="22.7109375" style="122" customWidth="1"/>
  </cols>
  <sheetData>
    <row r="2" spans="1:8" ht="21">
      <c r="A2" s="962" t="s">
        <v>0</v>
      </c>
      <c r="B2" s="962"/>
      <c r="C2" s="962"/>
      <c r="D2" s="962"/>
      <c r="E2" s="962"/>
      <c r="F2" s="962"/>
      <c r="G2" s="962"/>
      <c r="H2" s="341" t="s">
        <v>245</v>
      </c>
    </row>
    <row r="3" spans="1:8" ht="27.75">
      <c r="A3" s="963" t="s">
        <v>684</v>
      </c>
      <c r="B3" s="963"/>
      <c r="C3" s="963"/>
      <c r="D3" s="963"/>
      <c r="E3" s="963"/>
      <c r="F3" s="963"/>
      <c r="G3" s="963"/>
      <c r="H3" s="963"/>
    </row>
    <row r="4" spans="1:2" ht="15">
      <c r="A4" s="134"/>
      <c r="B4" s="134"/>
    </row>
    <row r="5" spans="1:8" ht="18" customHeight="1">
      <c r="A5" s="964" t="s">
        <v>725</v>
      </c>
      <c r="B5" s="964"/>
      <c r="C5" s="964"/>
      <c r="D5" s="964"/>
      <c r="E5" s="964"/>
      <c r="F5" s="964"/>
      <c r="G5" s="964"/>
      <c r="H5" s="964"/>
    </row>
    <row r="6" spans="1:8" s="457" customFormat="1" ht="18.75">
      <c r="A6" s="455" t="s">
        <v>861</v>
      </c>
      <c r="B6" s="455"/>
      <c r="C6" s="456"/>
      <c r="D6" s="456"/>
      <c r="E6" s="456"/>
      <c r="F6" s="456"/>
      <c r="G6" s="456"/>
      <c r="H6" s="456"/>
    </row>
    <row r="7" spans="1:8" s="457" customFormat="1" ht="18.75">
      <c r="A7" s="455"/>
      <c r="B7" s="455"/>
      <c r="C7" s="456"/>
      <c r="D7" s="456"/>
      <c r="E7" s="456"/>
      <c r="F7" s="456"/>
      <c r="G7" s="965" t="s">
        <v>762</v>
      </c>
      <c r="H7" s="965"/>
    </row>
    <row r="8" spans="1:8" s="457" customFormat="1" ht="75">
      <c r="A8" s="458" t="s">
        <v>2</v>
      </c>
      <c r="B8" s="458" t="s">
        <v>3</v>
      </c>
      <c r="C8" s="459" t="s">
        <v>246</v>
      </c>
      <c r="D8" s="459" t="s">
        <v>247</v>
      </c>
      <c r="E8" s="459" t="s">
        <v>248</v>
      </c>
      <c r="F8" s="459" t="s">
        <v>249</v>
      </c>
      <c r="G8" s="459" t="s">
        <v>250</v>
      </c>
      <c r="H8" s="459" t="s">
        <v>251</v>
      </c>
    </row>
    <row r="9" spans="1:8" s="340" customFormat="1" ht="18.75">
      <c r="A9" s="460" t="s">
        <v>252</v>
      </c>
      <c r="B9" s="460" t="s">
        <v>253</v>
      </c>
      <c r="C9" s="460" t="s">
        <v>254</v>
      </c>
      <c r="D9" s="460" t="s">
        <v>255</v>
      </c>
      <c r="E9" s="460" t="s">
        <v>256</v>
      </c>
      <c r="F9" s="460" t="s">
        <v>257</v>
      </c>
      <c r="G9" s="460" t="s">
        <v>258</v>
      </c>
      <c r="H9" s="460" t="s">
        <v>259</v>
      </c>
    </row>
    <row r="10" spans="1:8" s="457" customFormat="1" ht="18">
      <c r="A10" s="461">
        <v>1</v>
      </c>
      <c r="B10" s="462" t="s">
        <v>866</v>
      </c>
      <c r="C10" s="463">
        <v>882</v>
      </c>
      <c r="D10" s="463">
        <v>431</v>
      </c>
      <c r="E10" s="463">
        <v>38</v>
      </c>
      <c r="F10" s="463">
        <f>C10+D10+E10</f>
        <v>1351</v>
      </c>
      <c r="G10" s="463">
        <v>1351</v>
      </c>
      <c r="H10" s="413">
        <f>F10-G10</f>
        <v>0</v>
      </c>
    </row>
    <row r="11" spans="1:8" s="457" customFormat="1" ht="18">
      <c r="A11" s="461">
        <v>2</v>
      </c>
      <c r="B11" s="462" t="s">
        <v>884</v>
      </c>
      <c r="C11" s="463">
        <v>183</v>
      </c>
      <c r="D11" s="463">
        <v>116</v>
      </c>
      <c r="E11" s="463">
        <v>4</v>
      </c>
      <c r="F11" s="463">
        <f aca="true" t="shared" si="0" ref="F11:F31">C11+D11+E11</f>
        <v>303</v>
      </c>
      <c r="G11" s="463">
        <v>303</v>
      </c>
      <c r="H11" s="413">
        <f aca="true" t="shared" si="1" ref="H11:H31">F11-G11</f>
        <v>0</v>
      </c>
    </row>
    <row r="12" spans="1:8" s="457" customFormat="1" ht="18">
      <c r="A12" s="461">
        <v>3</v>
      </c>
      <c r="B12" s="462" t="s">
        <v>867</v>
      </c>
      <c r="C12" s="463">
        <v>399</v>
      </c>
      <c r="D12" s="463">
        <v>275</v>
      </c>
      <c r="E12" s="463">
        <v>16</v>
      </c>
      <c r="F12" s="463">
        <f t="shared" si="0"/>
        <v>690</v>
      </c>
      <c r="G12" s="463">
        <v>690</v>
      </c>
      <c r="H12" s="413">
        <f t="shared" si="1"/>
        <v>0</v>
      </c>
    </row>
    <row r="13" spans="1:8" s="457" customFormat="1" ht="18">
      <c r="A13" s="461">
        <v>4</v>
      </c>
      <c r="B13" s="462" t="s">
        <v>868</v>
      </c>
      <c r="C13" s="463">
        <v>246</v>
      </c>
      <c r="D13" s="463">
        <v>155</v>
      </c>
      <c r="E13" s="463">
        <v>11</v>
      </c>
      <c r="F13" s="463">
        <f t="shared" si="0"/>
        <v>412</v>
      </c>
      <c r="G13" s="463">
        <v>412</v>
      </c>
      <c r="H13" s="413">
        <f t="shared" si="1"/>
        <v>0</v>
      </c>
    </row>
    <row r="14" spans="1:8" s="457" customFormat="1" ht="18">
      <c r="A14" s="461">
        <v>5</v>
      </c>
      <c r="B14" s="462" t="s">
        <v>869</v>
      </c>
      <c r="C14" s="463">
        <v>442</v>
      </c>
      <c r="D14" s="463">
        <v>221</v>
      </c>
      <c r="E14" s="463">
        <v>4</v>
      </c>
      <c r="F14" s="463">
        <f t="shared" si="0"/>
        <v>667</v>
      </c>
      <c r="G14" s="463">
        <v>667</v>
      </c>
      <c r="H14" s="413">
        <f t="shared" si="1"/>
        <v>0</v>
      </c>
    </row>
    <row r="15" spans="1:8" s="457" customFormat="1" ht="18">
      <c r="A15" s="461">
        <v>6</v>
      </c>
      <c r="B15" s="462" t="s">
        <v>870</v>
      </c>
      <c r="C15" s="463">
        <v>476</v>
      </c>
      <c r="D15" s="463">
        <v>231</v>
      </c>
      <c r="E15" s="463">
        <v>5</v>
      </c>
      <c r="F15" s="463">
        <f t="shared" si="0"/>
        <v>712</v>
      </c>
      <c r="G15" s="463">
        <v>712</v>
      </c>
      <c r="H15" s="413">
        <f t="shared" si="1"/>
        <v>0</v>
      </c>
    </row>
    <row r="16" spans="1:8" s="457" customFormat="1" ht="18">
      <c r="A16" s="461">
        <v>7</v>
      </c>
      <c r="B16" s="462" t="s">
        <v>871</v>
      </c>
      <c r="C16" s="463">
        <v>614</v>
      </c>
      <c r="D16" s="463">
        <v>223</v>
      </c>
      <c r="E16" s="463">
        <v>17</v>
      </c>
      <c r="F16" s="463">
        <f t="shared" si="0"/>
        <v>854</v>
      </c>
      <c r="G16" s="463">
        <v>854</v>
      </c>
      <c r="H16" s="413">
        <f t="shared" si="1"/>
        <v>0</v>
      </c>
    </row>
    <row r="17" spans="1:8" s="457" customFormat="1" ht="18">
      <c r="A17" s="461">
        <v>8</v>
      </c>
      <c r="B17" s="462" t="s">
        <v>872</v>
      </c>
      <c r="C17" s="463">
        <v>1112</v>
      </c>
      <c r="D17" s="463">
        <v>448</v>
      </c>
      <c r="E17" s="463">
        <v>16</v>
      </c>
      <c r="F17" s="463">
        <f t="shared" si="0"/>
        <v>1576</v>
      </c>
      <c r="G17" s="463">
        <v>1576</v>
      </c>
      <c r="H17" s="413">
        <f t="shared" si="1"/>
        <v>0</v>
      </c>
    </row>
    <row r="18" spans="1:8" s="457" customFormat="1" ht="18">
      <c r="A18" s="461">
        <v>9</v>
      </c>
      <c r="B18" s="462" t="s">
        <v>873</v>
      </c>
      <c r="C18" s="463">
        <v>382</v>
      </c>
      <c r="D18" s="463">
        <v>158</v>
      </c>
      <c r="E18" s="463">
        <v>8</v>
      </c>
      <c r="F18" s="463">
        <f t="shared" si="0"/>
        <v>548</v>
      </c>
      <c r="G18" s="463">
        <v>548</v>
      </c>
      <c r="H18" s="413">
        <f t="shared" si="1"/>
        <v>0</v>
      </c>
    </row>
    <row r="19" spans="1:8" s="457" customFormat="1" ht="18">
      <c r="A19" s="461">
        <v>10</v>
      </c>
      <c r="B19" s="462" t="s">
        <v>874</v>
      </c>
      <c r="C19" s="463">
        <v>1234</v>
      </c>
      <c r="D19" s="463">
        <v>510</v>
      </c>
      <c r="E19" s="463">
        <v>18</v>
      </c>
      <c r="F19" s="463">
        <f t="shared" si="0"/>
        <v>1762</v>
      </c>
      <c r="G19" s="463">
        <v>1762</v>
      </c>
      <c r="H19" s="413">
        <f t="shared" si="1"/>
        <v>0</v>
      </c>
    </row>
    <row r="20" spans="1:8" s="457" customFormat="1" ht="18">
      <c r="A20" s="461">
        <v>11</v>
      </c>
      <c r="B20" s="462" t="s">
        <v>875</v>
      </c>
      <c r="C20" s="463">
        <v>981</v>
      </c>
      <c r="D20" s="463">
        <v>462</v>
      </c>
      <c r="E20" s="463">
        <v>29</v>
      </c>
      <c r="F20" s="463">
        <f t="shared" si="0"/>
        <v>1472</v>
      </c>
      <c r="G20" s="463">
        <v>1472</v>
      </c>
      <c r="H20" s="413">
        <f t="shared" si="1"/>
        <v>0</v>
      </c>
    </row>
    <row r="21" spans="1:8" s="457" customFormat="1" ht="18">
      <c r="A21" s="461">
        <v>12</v>
      </c>
      <c r="B21" s="462" t="s">
        <v>876</v>
      </c>
      <c r="C21" s="463">
        <v>535</v>
      </c>
      <c r="D21" s="463">
        <v>259</v>
      </c>
      <c r="E21" s="463">
        <v>15</v>
      </c>
      <c r="F21" s="463">
        <f t="shared" si="0"/>
        <v>809</v>
      </c>
      <c r="G21" s="463">
        <v>809</v>
      </c>
      <c r="H21" s="413">
        <f t="shared" si="1"/>
        <v>0</v>
      </c>
    </row>
    <row r="22" spans="1:8" s="457" customFormat="1" ht="18">
      <c r="A22" s="461">
        <v>13</v>
      </c>
      <c r="B22" s="462" t="s">
        <v>877</v>
      </c>
      <c r="C22" s="463">
        <v>1030</v>
      </c>
      <c r="D22" s="463">
        <v>547</v>
      </c>
      <c r="E22" s="463">
        <v>40</v>
      </c>
      <c r="F22" s="463">
        <f t="shared" si="0"/>
        <v>1617</v>
      </c>
      <c r="G22" s="463">
        <v>1617</v>
      </c>
      <c r="H22" s="413">
        <f t="shared" si="1"/>
        <v>0</v>
      </c>
    </row>
    <row r="23" spans="1:8" s="457" customFormat="1" ht="18">
      <c r="A23" s="461">
        <v>14</v>
      </c>
      <c r="B23" s="462" t="s">
        <v>878</v>
      </c>
      <c r="C23" s="463">
        <v>295</v>
      </c>
      <c r="D23" s="463">
        <v>195</v>
      </c>
      <c r="E23" s="463">
        <v>6</v>
      </c>
      <c r="F23" s="463">
        <f t="shared" si="0"/>
        <v>496</v>
      </c>
      <c r="G23" s="463">
        <v>496</v>
      </c>
      <c r="H23" s="413">
        <f t="shared" si="1"/>
        <v>0</v>
      </c>
    </row>
    <row r="24" spans="1:8" s="457" customFormat="1" ht="18">
      <c r="A24" s="461">
        <v>15</v>
      </c>
      <c r="B24" s="462" t="s">
        <v>879</v>
      </c>
      <c r="C24" s="463">
        <v>360</v>
      </c>
      <c r="D24" s="463">
        <v>239</v>
      </c>
      <c r="E24" s="463">
        <v>16</v>
      </c>
      <c r="F24" s="463">
        <f t="shared" si="0"/>
        <v>615</v>
      </c>
      <c r="G24" s="463">
        <v>615</v>
      </c>
      <c r="H24" s="413">
        <f t="shared" si="1"/>
        <v>0</v>
      </c>
    </row>
    <row r="25" spans="1:8" s="457" customFormat="1" ht="18">
      <c r="A25" s="461">
        <v>16</v>
      </c>
      <c r="B25" s="462" t="s">
        <v>885</v>
      </c>
      <c r="C25" s="463">
        <v>326</v>
      </c>
      <c r="D25" s="463">
        <v>222</v>
      </c>
      <c r="E25" s="463">
        <v>7</v>
      </c>
      <c r="F25" s="463">
        <f t="shared" si="0"/>
        <v>555</v>
      </c>
      <c r="G25" s="463">
        <v>555</v>
      </c>
      <c r="H25" s="413">
        <f t="shared" si="1"/>
        <v>0</v>
      </c>
    </row>
    <row r="26" spans="1:8" s="457" customFormat="1" ht="18">
      <c r="A26" s="461">
        <v>17</v>
      </c>
      <c r="B26" s="462" t="s">
        <v>880</v>
      </c>
      <c r="C26" s="463">
        <v>423</v>
      </c>
      <c r="D26" s="463">
        <v>222</v>
      </c>
      <c r="E26" s="463">
        <v>8</v>
      </c>
      <c r="F26" s="463">
        <f t="shared" si="0"/>
        <v>653</v>
      </c>
      <c r="G26" s="463">
        <v>653</v>
      </c>
      <c r="H26" s="413">
        <f t="shared" si="1"/>
        <v>0</v>
      </c>
    </row>
    <row r="27" spans="1:8" s="457" customFormat="1" ht="18">
      <c r="A27" s="461">
        <v>18</v>
      </c>
      <c r="B27" s="462" t="s">
        <v>881</v>
      </c>
      <c r="C27" s="463">
        <v>940</v>
      </c>
      <c r="D27" s="463">
        <v>374</v>
      </c>
      <c r="E27" s="463">
        <v>30</v>
      </c>
      <c r="F27" s="463">
        <f t="shared" si="0"/>
        <v>1344</v>
      </c>
      <c r="G27" s="463">
        <v>1344</v>
      </c>
      <c r="H27" s="413">
        <f t="shared" si="1"/>
        <v>0</v>
      </c>
    </row>
    <row r="28" spans="1:8" s="457" customFormat="1" ht="18">
      <c r="A28" s="461">
        <v>19</v>
      </c>
      <c r="B28" s="462" t="s">
        <v>886</v>
      </c>
      <c r="C28" s="463">
        <v>555</v>
      </c>
      <c r="D28" s="463">
        <v>278</v>
      </c>
      <c r="E28" s="463">
        <v>11</v>
      </c>
      <c r="F28" s="463">
        <f t="shared" si="0"/>
        <v>844</v>
      </c>
      <c r="G28" s="463">
        <v>844</v>
      </c>
      <c r="H28" s="413">
        <f t="shared" si="1"/>
        <v>0</v>
      </c>
    </row>
    <row r="29" spans="1:8" s="457" customFormat="1" ht="18">
      <c r="A29" s="461">
        <v>20</v>
      </c>
      <c r="B29" s="462" t="s">
        <v>882</v>
      </c>
      <c r="C29" s="463">
        <v>669</v>
      </c>
      <c r="D29" s="463">
        <v>365</v>
      </c>
      <c r="E29" s="463">
        <v>21</v>
      </c>
      <c r="F29" s="463">
        <f t="shared" si="0"/>
        <v>1055</v>
      </c>
      <c r="G29" s="463">
        <v>1055</v>
      </c>
      <c r="H29" s="413">
        <f t="shared" si="1"/>
        <v>0</v>
      </c>
    </row>
    <row r="30" spans="1:8" s="457" customFormat="1" ht="18">
      <c r="A30" s="461">
        <v>21</v>
      </c>
      <c r="B30" s="462" t="s">
        <v>887</v>
      </c>
      <c r="C30" s="463">
        <v>443</v>
      </c>
      <c r="D30" s="463">
        <v>211</v>
      </c>
      <c r="E30" s="463">
        <v>12</v>
      </c>
      <c r="F30" s="463">
        <f t="shared" si="0"/>
        <v>666</v>
      </c>
      <c r="G30" s="463">
        <v>666</v>
      </c>
      <c r="H30" s="413">
        <f t="shared" si="1"/>
        <v>0</v>
      </c>
    </row>
    <row r="31" spans="1:8" s="457" customFormat="1" ht="18">
      <c r="A31" s="461">
        <v>22</v>
      </c>
      <c r="B31" s="462" t="s">
        <v>883</v>
      </c>
      <c r="C31" s="463">
        <v>511</v>
      </c>
      <c r="D31" s="463">
        <v>272</v>
      </c>
      <c r="E31" s="463">
        <v>7</v>
      </c>
      <c r="F31" s="463">
        <f t="shared" si="0"/>
        <v>790</v>
      </c>
      <c r="G31" s="463">
        <v>790</v>
      </c>
      <c r="H31" s="413">
        <f t="shared" si="1"/>
        <v>0</v>
      </c>
    </row>
    <row r="32" spans="1:8" s="457" customFormat="1" ht="18">
      <c r="A32" s="464" t="s">
        <v>15</v>
      </c>
      <c r="B32" s="462"/>
      <c r="C32" s="463">
        <f aca="true" t="shared" si="2" ref="C32:H32">SUM(C10:C31)</f>
        <v>13038</v>
      </c>
      <c r="D32" s="463">
        <f t="shared" si="2"/>
        <v>6414</v>
      </c>
      <c r="E32" s="463">
        <f t="shared" si="2"/>
        <v>339</v>
      </c>
      <c r="F32" s="463">
        <f t="shared" si="2"/>
        <v>19791</v>
      </c>
      <c r="G32" s="463">
        <f t="shared" si="2"/>
        <v>19791</v>
      </c>
      <c r="H32" s="463">
        <f t="shared" si="2"/>
        <v>0</v>
      </c>
    </row>
    <row r="33" spans="3:8" s="457" customFormat="1" ht="18">
      <c r="C33" s="456"/>
      <c r="D33" s="456"/>
      <c r="E33" s="456"/>
      <c r="F33" s="456"/>
      <c r="G33" s="456"/>
      <c r="H33" s="456"/>
    </row>
    <row r="34" spans="1:8" s="457" customFormat="1" ht="18">
      <c r="A34" s="465" t="s">
        <v>260</v>
      </c>
      <c r="C34" s="456"/>
      <c r="D34" s="456"/>
      <c r="E34" s="456"/>
      <c r="F34" s="456"/>
      <c r="G34" s="456"/>
      <c r="H34" s="456"/>
    </row>
    <row r="35" ht="12.75">
      <c r="H35" s="266"/>
    </row>
    <row r="36" ht="12.75">
      <c r="H36" s="266"/>
    </row>
    <row r="37" spans="1:8" ht="18">
      <c r="A37" s="466" t="s">
        <v>11</v>
      </c>
      <c r="H37" s="266"/>
    </row>
    <row r="38" ht="12.75">
      <c r="H38" s="266"/>
    </row>
    <row r="39" spans="1:8" ht="15" customHeight="1">
      <c r="A39" s="138"/>
      <c r="B39" s="138"/>
      <c r="C39" s="140"/>
      <c r="D39" s="140"/>
      <c r="E39" s="140"/>
      <c r="F39" s="139"/>
      <c r="G39" s="139"/>
      <c r="H39" s="139"/>
    </row>
    <row r="40" spans="2:8" s="457" customFormat="1" ht="15" customHeight="1">
      <c r="B40" s="466"/>
      <c r="C40" s="467"/>
      <c r="D40" s="467"/>
      <c r="E40" s="467"/>
      <c r="F40" s="468"/>
      <c r="G40" s="966" t="s">
        <v>862</v>
      </c>
      <c r="H40" s="966"/>
    </row>
    <row r="41" spans="1:8" s="457" customFormat="1" ht="19.5" customHeight="1">
      <c r="A41" s="466"/>
      <c r="B41" s="466"/>
      <c r="C41" s="467"/>
      <c r="D41" s="467"/>
      <c r="E41" s="467"/>
      <c r="F41" s="468"/>
      <c r="G41" s="966" t="s">
        <v>864</v>
      </c>
      <c r="H41" s="966"/>
    </row>
    <row r="42" spans="3:8" ht="12.75">
      <c r="C42" s="140"/>
      <c r="D42" s="140"/>
      <c r="E42" s="140"/>
      <c r="F42" s="140"/>
      <c r="G42" s="140"/>
      <c r="H42" s="140"/>
    </row>
    <row r="43" spans="1:8" ht="12.75">
      <c r="A43" s="138"/>
      <c r="B43" s="138"/>
      <c r="C43" s="140"/>
      <c r="D43" s="140"/>
      <c r="E43" s="140"/>
      <c r="F43" s="140"/>
      <c r="G43" s="140"/>
      <c r="H43" s="140"/>
    </row>
  </sheetData>
  <sheetProtection/>
  <mergeCells count="6">
    <mergeCell ref="A2:G2"/>
    <mergeCell ref="A3:H3"/>
    <mergeCell ref="A5:H5"/>
    <mergeCell ref="G7:H7"/>
    <mergeCell ref="G40:H40"/>
    <mergeCell ref="G41:H41"/>
  </mergeCells>
  <printOptions horizontalCentered="1"/>
  <pageMargins left="0.4" right="0.7" top="0.236220472440945" bottom="0" header="0.31496062992126" footer="0.31496062992126"/>
  <pageSetup fitToWidth="0" fitToHeight="1" horizontalDpi="600" verticalDpi="600" orientation="landscape" paperSize="9" scale="7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7"/>
  <sheetViews>
    <sheetView view="pageBreakPreview" zoomScaleSheetLayoutView="100" zoomScalePageLayoutView="0" workbookViewId="0" topLeftCell="A13">
      <selection activeCell="C12" sqref="C12:L34"/>
    </sheetView>
  </sheetViews>
  <sheetFormatPr defaultColWidth="9.140625" defaultRowHeight="12.75"/>
  <cols>
    <col min="1" max="1" width="7.421875" style="127" customWidth="1"/>
    <col min="2" max="2" width="17.140625" style="127" customWidth="1"/>
    <col min="3" max="3" width="11.00390625" style="127" customWidth="1"/>
    <col min="4" max="4" width="10.00390625" style="127" customWidth="1"/>
    <col min="5" max="5" width="11.8515625" style="127" customWidth="1"/>
    <col min="6" max="6" width="12.140625" style="127" customWidth="1"/>
    <col min="7" max="7" width="13.28125" style="127" customWidth="1"/>
    <col min="8" max="8" width="14.57421875" style="127" customWidth="1"/>
    <col min="9" max="9" width="12.00390625" style="127" customWidth="1"/>
    <col min="10" max="10" width="13.140625" style="127" customWidth="1"/>
    <col min="11" max="11" width="12.140625" style="127" customWidth="1"/>
    <col min="12" max="12" width="12.00390625" style="127" customWidth="1"/>
    <col min="13" max="16384" width="9.140625" style="127" customWidth="1"/>
  </cols>
  <sheetData>
    <row r="1" spans="5:10" s="67" customFormat="1" ht="18.75">
      <c r="E1" s="1406"/>
      <c r="F1" s="1406"/>
      <c r="G1" s="1406"/>
      <c r="H1" s="1406"/>
      <c r="I1" s="1406"/>
      <c r="J1" s="832" t="s">
        <v>664</v>
      </c>
    </row>
    <row r="2" spans="1:10" s="67" customFormat="1" ht="15">
      <c r="A2" s="1407" t="s">
        <v>0</v>
      </c>
      <c r="B2" s="1407"/>
      <c r="C2" s="1407"/>
      <c r="D2" s="1407"/>
      <c r="E2" s="1407"/>
      <c r="F2" s="1407"/>
      <c r="G2" s="1407"/>
      <c r="H2" s="1407"/>
      <c r="I2" s="1407"/>
      <c r="J2" s="1407"/>
    </row>
    <row r="3" spans="1:10" s="67" customFormat="1" ht="20.25">
      <c r="A3" s="1185" t="s">
        <v>684</v>
      </c>
      <c r="B3" s="1185"/>
      <c r="C3" s="1185"/>
      <c r="D3" s="1185"/>
      <c r="E3" s="1185"/>
      <c r="F3" s="1185"/>
      <c r="G3" s="1185"/>
      <c r="H3" s="1185"/>
      <c r="I3" s="1185"/>
      <c r="J3" s="1185"/>
    </row>
    <row r="4" s="67" customFormat="1" ht="14.25" customHeight="1"/>
    <row r="5" spans="1:12" ht="16.5" customHeight="1">
      <c r="A5" s="1409" t="s">
        <v>758</v>
      </c>
      <c r="B5" s="1409"/>
      <c r="C5" s="1409"/>
      <c r="D5" s="1409"/>
      <c r="E5" s="1409"/>
      <c r="F5" s="1409"/>
      <c r="G5" s="1409"/>
      <c r="H5" s="1409"/>
      <c r="I5" s="1409"/>
      <c r="J5" s="1409"/>
      <c r="K5" s="1409"/>
      <c r="L5" s="1409"/>
    </row>
    <row r="6" spans="1:10" ht="13.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</row>
    <row r="7" ht="0.75" customHeight="1"/>
    <row r="8" spans="1:12" ht="15.75">
      <c r="A8" s="1408" t="s">
        <v>861</v>
      </c>
      <c r="B8" s="1408"/>
      <c r="C8" s="194"/>
      <c r="H8" s="1234" t="s">
        <v>760</v>
      </c>
      <c r="I8" s="1234"/>
      <c r="J8" s="1234"/>
      <c r="K8" s="1234"/>
      <c r="L8" s="1234"/>
    </row>
    <row r="9" spans="1:16" ht="21" customHeight="1">
      <c r="A9" s="1420" t="s">
        <v>2</v>
      </c>
      <c r="B9" s="1420" t="s">
        <v>33</v>
      </c>
      <c r="C9" s="1421" t="s">
        <v>658</v>
      </c>
      <c r="D9" s="1421"/>
      <c r="E9" s="1421" t="s">
        <v>120</v>
      </c>
      <c r="F9" s="1421"/>
      <c r="G9" s="1421" t="s">
        <v>659</v>
      </c>
      <c r="H9" s="1421"/>
      <c r="I9" s="1421" t="s">
        <v>121</v>
      </c>
      <c r="J9" s="1421"/>
      <c r="K9" s="1421" t="s">
        <v>122</v>
      </c>
      <c r="L9" s="1421"/>
      <c r="O9" s="195"/>
      <c r="P9" s="196"/>
    </row>
    <row r="10" spans="1:12" ht="45" customHeight="1">
      <c r="A10" s="1420"/>
      <c r="B10" s="1420"/>
      <c r="C10" s="72" t="s">
        <v>660</v>
      </c>
      <c r="D10" s="72" t="s">
        <v>661</v>
      </c>
      <c r="E10" s="72" t="s">
        <v>662</v>
      </c>
      <c r="F10" s="72" t="s">
        <v>663</v>
      </c>
      <c r="G10" s="72" t="s">
        <v>662</v>
      </c>
      <c r="H10" s="72" t="s">
        <v>663</v>
      </c>
      <c r="I10" s="72" t="s">
        <v>660</v>
      </c>
      <c r="J10" s="72" t="s">
        <v>661</v>
      </c>
      <c r="K10" s="72" t="s">
        <v>660</v>
      </c>
      <c r="L10" s="72" t="s">
        <v>661</v>
      </c>
    </row>
    <row r="11" spans="1:12" ht="12.75">
      <c r="A11" s="72">
        <v>1</v>
      </c>
      <c r="B11" s="72">
        <v>2</v>
      </c>
      <c r="C11" s="72">
        <v>3</v>
      </c>
      <c r="D11" s="72">
        <v>4</v>
      </c>
      <c r="E11" s="72">
        <v>5</v>
      </c>
      <c r="F11" s="72">
        <v>6</v>
      </c>
      <c r="G11" s="72">
        <v>7</v>
      </c>
      <c r="H11" s="72">
        <v>8</v>
      </c>
      <c r="I11" s="72">
        <v>9</v>
      </c>
      <c r="J11" s="72">
        <v>10</v>
      </c>
      <c r="K11" s="72">
        <v>11</v>
      </c>
      <c r="L11" s="72">
        <v>12</v>
      </c>
    </row>
    <row r="12" spans="1:12" ht="12.75">
      <c r="A12" s="197">
        <v>1</v>
      </c>
      <c r="B12" s="16" t="s">
        <v>866</v>
      </c>
      <c r="C12" s="1410" t="s">
        <v>889</v>
      </c>
      <c r="D12" s="1411"/>
      <c r="E12" s="1411"/>
      <c r="F12" s="1411"/>
      <c r="G12" s="1411"/>
      <c r="H12" s="1411"/>
      <c r="I12" s="1411"/>
      <c r="J12" s="1411"/>
      <c r="K12" s="1411"/>
      <c r="L12" s="1412"/>
    </row>
    <row r="13" spans="1:12" ht="12.75">
      <c r="A13" s="197">
        <v>2</v>
      </c>
      <c r="B13" s="16" t="s">
        <v>884</v>
      </c>
      <c r="C13" s="1413"/>
      <c r="D13" s="1414"/>
      <c r="E13" s="1414"/>
      <c r="F13" s="1414"/>
      <c r="G13" s="1414"/>
      <c r="H13" s="1414"/>
      <c r="I13" s="1414"/>
      <c r="J13" s="1414"/>
      <c r="K13" s="1414"/>
      <c r="L13" s="1415"/>
    </row>
    <row r="14" spans="1:12" ht="12.75">
      <c r="A14" s="197">
        <v>3</v>
      </c>
      <c r="B14" s="16" t="s">
        <v>867</v>
      </c>
      <c r="C14" s="1413"/>
      <c r="D14" s="1414"/>
      <c r="E14" s="1414"/>
      <c r="F14" s="1414"/>
      <c r="G14" s="1414"/>
      <c r="H14" s="1414"/>
      <c r="I14" s="1414"/>
      <c r="J14" s="1414"/>
      <c r="K14" s="1414"/>
      <c r="L14" s="1415"/>
    </row>
    <row r="15" spans="1:12" ht="12.75">
      <c r="A15" s="197">
        <v>4</v>
      </c>
      <c r="B15" s="16" t="s">
        <v>868</v>
      </c>
      <c r="C15" s="1413"/>
      <c r="D15" s="1414"/>
      <c r="E15" s="1414"/>
      <c r="F15" s="1414"/>
      <c r="G15" s="1414"/>
      <c r="H15" s="1414"/>
      <c r="I15" s="1414"/>
      <c r="J15" s="1414"/>
      <c r="K15" s="1414"/>
      <c r="L15" s="1415"/>
    </row>
    <row r="16" spans="1:12" ht="12.75">
      <c r="A16" s="197">
        <v>5</v>
      </c>
      <c r="B16" s="16" t="s">
        <v>869</v>
      </c>
      <c r="C16" s="1413"/>
      <c r="D16" s="1414"/>
      <c r="E16" s="1414"/>
      <c r="F16" s="1414"/>
      <c r="G16" s="1414"/>
      <c r="H16" s="1414"/>
      <c r="I16" s="1414"/>
      <c r="J16" s="1414"/>
      <c r="K16" s="1414"/>
      <c r="L16" s="1415"/>
    </row>
    <row r="17" spans="1:12" ht="12.75">
      <c r="A17" s="197">
        <v>6</v>
      </c>
      <c r="B17" s="16" t="s">
        <v>870</v>
      </c>
      <c r="C17" s="1413"/>
      <c r="D17" s="1414"/>
      <c r="E17" s="1414"/>
      <c r="F17" s="1414"/>
      <c r="G17" s="1414"/>
      <c r="H17" s="1414"/>
      <c r="I17" s="1414"/>
      <c r="J17" s="1414"/>
      <c r="K17" s="1414"/>
      <c r="L17" s="1415"/>
    </row>
    <row r="18" spans="1:12" ht="12.75">
      <c r="A18" s="197">
        <v>7</v>
      </c>
      <c r="B18" s="16" t="s">
        <v>871</v>
      </c>
      <c r="C18" s="1413"/>
      <c r="D18" s="1414"/>
      <c r="E18" s="1414"/>
      <c r="F18" s="1414"/>
      <c r="G18" s="1414"/>
      <c r="H18" s="1414"/>
      <c r="I18" s="1414"/>
      <c r="J18" s="1414"/>
      <c r="K18" s="1414"/>
      <c r="L18" s="1415"/>
    </row>
    <row r="19" spans="1:12" ht="12.75">
      <c r="A19" s="197">
        <v>8</v>
      </c>
      <c r="B19" s="16" t="s">
        <v>872</v>
      </c>
      <c r="C19" s="1413"/>
      <c r="D19" s="1414"/>
      <c r="E19" s="1414"/>
      <c r="F19" s="1414"/>
      <c r="G19" s="1414"/>
      <c r="H19" s="1414"/>
      <c r="I19" s="1414"/>
      <c r="J19" s="1414"/>
      <c r="K19" s="1414"/>
      <c r="L19" s="1415"/>
    </row>
    <row r="20" spans="1:12" ht="12.75">
      <c r="A20" s="197">
        <v>9</v>
      </c>
      <c r="B20" s="16" t="s">
        <v>873</v>
      </c>
      <c r="C20" s="1413"/>
      <c r="D20" s="1414"/>
      <c r="E20" s="1414"/>
      <c r="F20" s="1414"/>
      <c r="G20" s="1414"/>
      <c r="H20" s="1414"/>
      <c r="I20" s="1414"/>
      <c r="J20" s="1414"/>
      <c r="K20" s="1414"/>
      <c r="L20" s="1415"/>
    </row>
    <row r="21" spans="1:12" ht="12.75">
      <c r="A21" s="197">
        <v>10</v>
      </c>
      <c r="B21" s="16" t="s">
        <v>874</v>
      </c>
      <c r="C21" s="1413"/>
      <c r="D21" s="1414"/>
      <c r="E21" s="1414"/>
      <c r="F21" s="1414"/>
      <c r="G21" s="1414"/>
      <c r="H21" s="1414"/>
      <c r="I21" s="1414"/>
      <c r="J21" s="1414"/>
      <c r="K21" s="1414"/>
      <c r="L21" s="1415"/>
    </row>
    <row r="22" spans="1:12" ht="12.75">
      <c r="A22" s="197">
        <v>11</v>
      </c>
      <c r="B22" s="16" t="s">
        <v>875</v>
      </c>
      <c r="C22" s="1413"/>
      <c r="D22" s="1414"/>
      <c r="E22" s="1414"/>
      <c r="F22" s="1414"/>
      <c r="G22" s="1414"/>
      <c r="H22" s="1414"/>
      <c r="I22" s="1414"/>
      <c r="J22" s="1414"/>
      <c r="K22" s="1414"/>
      <c r="L22" s="1415"/>
    </row>
    <row r="23" spans="1:12" ht="12.75">
      <c r="A23" s="197">
        <v>12</v>
      </c>
      <c r="B23" s="16" t="s">
        <v>876</v>
      </c>
      <c r="C23" s="1413"/>
      <c r="D23" s="1414"/>
      <c r="E23" s="1414"/>
      <c r="F23" s="1414"/>
      <c r="G23" s="1414"/>
      <c r="H23" s="1414"/>
      <c r="I23" s="1414"/>
      <c r="J23" s="1414"/>
      <c r="K23" s="1414"/>
      <c r="L23" s="1415"/>
    </row>
    <row r="24" spans="1:12" ht="12.75">
      <c r="A24" s="197">
        <v>13</v>
      </c>
      <c r="B24" s="16" t="s">
        <v>877</v>
      </c>
      <c r="C24" s="1413"/>
      <c r="D24" s="1414"/>
      <c r="E24" s="1414"/>
      <c r="F24" s="1414"/>
      <c r="G24" s="1414"/>
      <c r="H24" s="1414"/>
      <c r="I24" s="1414"/>
      <c r="J24" s="1414"/>
      <c r="K24" s="1414"/>
      <c r="L24" s="1415"/>
    </row>
    <row r="25" spans="1:12" ht="12.75">
      <c r="A25" s="197">
        <v>14</v>
      </c>
      <c r="B25" s="16" t="s">
        <v>878</v>
      </c>
      <c r="C25" s="1413"/>
      <c r="D25" s="1414"/>
      <c r="E25" s="1414"/>
      <c r="F25" s="1414"/>
      <c r="G25" s="1414"/>
      <c r="H25" s="1414"/>
      <c r="I25" s="1414"/>
      <c r="J25" s="1414"/>
      <c r="K25" s="1414"/>
      <c r="L25" s="1415"/>
    </row>
    <row r="26" spans="1:12" ht="12.75">
      <c r="A26" s="197">
        <v>15</v>
      </c>
      <c r="B26" s="16" t="s">
        <v>879</v>
      </c>
      <c r="C26" s="1413"/>
      <c r="D26" s="1414"/>
      <c r="E26" s="1414"/>
      <c r="F26" s="1414"/>
      <c r="G26" s="1414"/>
      <c r="H26" s="1414"/>
      <c r="I26" s="1414"/>
      <c r="J26" s="1414"/>
      <c r="K26" s="1414"/>
      <c r="L26" s="1415"/>
    </row>
    <row r="27" spans="1:12" ht="12.75">
      <c r="A27" s="197">
        <v>16</v>
      </c>
      <c r="B27" s="16" t="s">
        <v>885</v>
      </c>
      <c r="C27" s="1413"/>
      <c r="D27" s="1414"/>
      <c r="E27" s="1414"/>
      <c r="F27" s="1414"/>
      <c r="G27" s="1414"/>
      <c r="H27" s="1414"/>
      <c r="I27" s="1414"/>
      <c r="J27" s="1414"/>
      <c r="K27" s="1414"/>
      <c r="L27" s="1415"/>
    </row>
    <row r="28" spans="1:12" ht="12.75">
      <c r="A28" s="197">
        <v>17</v>
      </c>
      <c r="B28" s="16" t="s">
        <v>880</v>
      </c>
      <c r="C28" s="1413"/>
      <c r="D28" s="1414"/>
      <c r="E28" s="1414"/>
      <c r="F28" s="1414"/>
      <c r="G28" s="1414"/>
      <c r="H28" s="1414"/>
      <c r="I28" s="1414"/>
      <c r="J28" s="1414"/>
      <c r="K28" s="1414"/>
      <c r="L28" s="1415"/>
    </row>
    <row r="29" spans="1:12" ht="12.75">
      <c r="A29" s="197">
        <v>18</v>
      </c>
      <c r="B29" s="16" t="s">
        <v>881</v>
      </c>
      <c r="C29" s="1413"/>
      <c r="D29" s="1414"/>
      <c r="E29" s="1414"/>
      <c r="F29" s="1414"/>
      <c r="G29" s="1414"/>
      <c r="H29" s="1414"/>
      <c r="I29" s="1414"/>
      <c r="J29" s="1414"/>
      <c r="K29" s="1414"/>
      <c r="L29" s="1415"/>
    </row>
    <row r="30" spans="1:12" ht="12.75">
      <c r="A30" s="197">
        <v>19</v>
      </c>
      <c r="B30" s="16" t="s">
        <v>886</v>
      </c>
      <c r="C30" s="1413"/>
      <c r="D30" s="1414"/>
      <c r="E30" s="1414"/>
      <c r="F30" s="1414"/>
      <c r="G30" s="1414"/>
      <c r="H30" s="1414"/>
      <c r="I30" s="1414"/>
      <c r="J30" s="1414"/>
      <c r="K30" s="1414"/>
      <c r="L30" s="1415"/>
    </row>
    <row r="31" spans="1:12" ht="12.75">
      <c r="A31" s="197">
        <v>20</v>
      </c>
      <c r="B31" s="16" t="s">
        <v>882</v>
      </c>
      <c r="C31" s="1413"/>
      <c r="D31" s="1414"/>
      <c r="E31" s="1414"/>
      <c r="F31" s="1414"/>
      <c r="G31" s="1414"/>
      <c r="H31" s="1414"/>
      <c r="I31" s="1414"/>
      <c r="J31" s="1414"/>
      <c r="K31" s="1414"/>
      <c r="L31" s="1415"/>
    </row>
    <row r="32" spans="1:12" ht="12.75">
      <c r="A32" s="197">
        <v>21</v>
      </c>
      <c r="B32" s="16" t="s">
        <v>887</v>
      </c>
      <c r="C32" s="1413"/>
      <c r="D32" s="1414"/>
      <c r="E32" s="1414"/>
      <c r="F32" s="1414"/>
      <c r="G32" s="1414"/>
      <c r="H32" s="1414"/>
      <c r="I32" s="1414"/>
      <c r="J32" s="1414"/>
      <c r="K32" s="1414"/>
      <c r="L32" s="1415"/>
    </row>
    <row r="33" spans="1:12" ht="12.75">
      <c r="A33" s="197">
        <v>22</v>
      </c>
      <c r="B33" s="16" t="s">
        <v>883</v>
      </c>
      <c r="C33" s="1413"/>
      <c r="D33" s="1414"/>
      <c r="E33" s="1414"/>
      <c r="F33" s="1414"/>
      <c r="G33" s="1414"/>
      <c r="H33" s="1414"/>
      <c r="I33" s="1414"/>
      <c r="J33" s="1414"/>
      <c r="K33" s="1414"/>
      <c r="L33" s="1415"/>
    </row>
    <row r="34" spans="1:12" ht="12.75">
      <c r="A34" s="71" t="s">
        <v>15</v>
      </c>
      <c r="B34" s="198"/>
      <c r="C34" s="1416"/>
      <c r="D34" s="1417"/>
      <c r="E34" s="1417"/>
      <c r="F34" s="1417"/>
      <c r="G34" s="1417"/>
      <c r="H34" s="1417"/>
      <c r="I34" s="1417"/>
      <c r="J34" s="1417"/>
      <c r="K34" s="1417"/>
      <c r="L34" s="1418"/>
    </row>
    <row r="35" spans="1:10" ht="12.75">
      <c r="A35" s="74"/>
      <c r="B35" s="90"/>
      <c r="C35" s="90"/>
      <c r="D35" s="196"/>
      <c r="E35" s="196"/>
      <c r="F35" s="196"/>
      <c r="G35" s="196"/>
      <c r="H35" s="196"/>
      <c r="I35" s="196"/>
      <c r="J35" s="196"/>
    </row>
    <row r="36" spans="1:10" ht="12.75">
      <c r="A36" s="74"/>
      <c r="B36" s="90"/>
      <c r="C36" s="90"/>
      <c r="D36" s="196"/>
      <c r="E36" s="196"/>
      <c r="F36" s="196"/>
      <c r="G36" s="196"/>
      <c r="H36" s="196"/>
      <c r="I36" s="196"/>
      <c r="J36" s="196"/>
    </row>
    <row r="37" spans="1:10" ht="12.75">
      <c r="A37" s="74"/>
      <c r="B37" s="90"/>
      <c r="C37" s="90"/>
      <c r="D37" s="196"/>
      <c r="E37" s="196"/>
      <c r="F37" s="196"/>
      <c r="G37" s="196"/>
      <c r="H37" s="196"/>
      <c r="I37" s="196"/>
      <c r="J37" s="196"/>
    </row>
    <row r="38" spans="1:11" ht="15.75" customHeight="1">
      <c r="A38" s="76" t="s">
        <v>11</v>
      </c>
      <c r="B38" s="76"/>
      <c r="C38" s="76"/>
      <c r="D38" s="76"/>
      <c r="E38" s="76"/>
      <c r="F38" s="76"/>
      <c r="G38" s="76"/>
      <c r="I38" s="1177" t="s">
        <v>862</v>
      </c>
      <c r="J38" s="1177"/>
      <c r="K38" s="1177"/>
    </row>
    <row r="39" spans="1:11" ht="21" customHeight="1">
      <c r="A39" s="230"/>
      <c r="B39" s="230"/>
      <c r="C39" s="230"/>
      <c r="D39" s="230"/>
      <c r="E39" s="230"/>
      <c r="F39" s="230"/>
      <c r="G39" s="230"/>
      <c r="H39" s="230"/>
      <c r="I39" s="1177" t="s">
        <v>864</v>
      </c>
      <c r="J39" s="1177"/>
      <c r="K39" s="1177"/>
    </row>
    <row r="40" spans="1:11" ht="12.75" customHeight="1">
      <c r="A40" s="199"/>
      <c r="B40" s="199"/>
      <c r="C40" s="199"/>
      <c r="D40" s="199"/>
      <c r="E40" s="199"/>
      <c r="F40" s="199"/>
      <c r="G40" s="199"/>
      <c r="H40" s="1419"/>
      <c r="I40" s="1419"/>
      <c r="J40" s="1419"/>
      <c r="K40" s="1419"/>
    </row>
    <row r="41" spans="1:10" ht="12.75">
      <c r="A41" s="76"/>
      <c r="B41" s="76"/>
      <c r="C41" s="76"/>
      <c r="E41" s="76"/>
      <c r="H41" s="1404"/>
      <c r="I41" s="1404"/>
      <c r="J41" s="1404"/>
    </row>
    <row r="45" spans="1:10" ht="12.75">
      <c r="A45" s="1405"/>
      <c r="B45" s="1405"/>
      <c r="C45" s="1405"/>
      <c r="D45" s="1405"/>
      <c r="E45" s="1405"/>
      <c r="F45" s="1405"/>
      <c r="G45" s="1405"/>
      <c r="H45" s="1405"/>
      <c r="I45" s="1405"/>
      <c r="J45" s="1405"/>
    </row>
    <row r="47" spans="1:10" ht="12.75">
      <c r="A47" s="1405"/>
      <c r="B47" s="1405"/>
      <c r="C47" s="1405"/>
      <c r="D47" s="1405"/>
      <c r="E47" s="1405"/>
      <c r="F47" s="1405"/>
      <c r="G47" s="1405"/>
      <c r="H47" s="1405"/>
      <c r="I47" s="1405"/>
      <c r="J47" s="1405"/>
    </row>
  </sheetData>
  <sheetProtection/>
  <mergeCells count="20">
    <mergeCell ref="A47:J47"/>
    <mergeCell ref="H40:K40"/>
    <mergeCell ref="A9:A10"/>
    <mergeCell ref="B9:B10"/>
    <mergeCell ref="C9:D9"/>
    <mergeCell ref="E9:F9"/>
    <mergeCell ref="G9:H9"/>
    <mergeCell ref="I9:J9"/>
    <mergeCell ref="K9:L9"/>
    <mergeCell ref="I39:K39"/>
    <mergeCell ref="H41:J41"/>
    <mergeCell ref="A45:J45"/>
    <mergeCell ref="E1:I1"/>
    <mergeCell ref="A2:J2"/>
    <mergeCell ref="A3:J3"/>
    <mergeCell ref="A8:B8"/>
    <mergeCell ref="A5:L5"/>
    <mergeCell ref="H8:L8"/>
    <mergeCell ref="I38:K38"/>
    <mergeCell ref="C12:L34"/>
  </mergeCells>
  <printOptions horizontalCentered="1"/>
  <pageMargins left="0.7086614173228347" right="0.7086614173228347" top="0.5" bottom="0" header="0.31496062992125984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S49"/>
  <sheetViews>
    <sheetView view="pageBreakPreview" zoomScaleSheetLayoutView="100" zoomScalePageLayoutView="0" workbookViewId="0" topLeftCell="A10">
      <selection activeCell="L13" sqref="L13:L34"/>
    </sheetView>
  </sheetViews>
  <sheetFormatPr defaultColWidth="9.140625" defaultRowHeight="12.75"/>
  <cols>
    <col min="1" max="1" width="6.421875" style="0" customWidth="1"/>
    <col min="2" max="2" width="17.28125" style="0" customWidth="1"/>
    <col min="3" max="14" width="12.28125" style="0" customWidth="1"/>
  </cols>
  <sheetData>
    <row r="2" spans="4:13" ht="12.75" customHeight="1">
      <c r="D2" s="881"/>
      <c r="E2" s="881"/>
      <c r="F2" s="881"/>
      <c r="G2" s="881"/>
      <c r="H2" s="881"/>
      <c r="I2" s="881"/>
      <c r="L2" s="980"/>
      <c r="M2" s="980"/>
    </row>
    <row r="3" spans="2:13" ht="20.25">
      <c r="B3" s="84"/>
      <c r="C3" s="84"/>
      <c r="D3" s="84"/>
      <c r="E3" s="84"/>
      <c r="F3" s="84" t="s">
        <v>0</v>
      </c>
      <c r="G3" s="84"/>
      <c r="H3" s="84"/>
      <c r="I3" s="84"/>
      <c r="J3" s="84"/>
      <c r="K3" s="84"/>
      <c r="L3" s="469" t="s">
        <v>83</v>
      </c>
      <c r="M3" s="84"/>
    </row>
    <row r="4" spans="1:13" ht="26.25">
      <c r="A4" s="979" t="s">
        <v>684</v>
      </c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  <c r="M4" s="979"/>
    </row>
    <row r="5" ht="11.25" customHeight="1"/>
    <row r="6" spans="1:13" ht="18">
      <c r="A6" s="877" t="s">
        <v>726</v>
      </c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</row>
    <row r="8" spans="1:11" ht="15.75">
      <c r="A8" s="976" t="s">
        <v>861</v>
      </c>
      <c r="B8" s="976"/>
      <c r="K8" s="86"/>
    </row>
    <row r="9" spans="1:14" ht="12.75">
      <c r="A9" s="25"/>
      <c r="B9" s="25"/>
      <c r="K9" s="78"/>
      <c r="L9" s="975" t="s">
        <v>762</v>
      </c>
      <c r="M9" s="975"/>
      <c r="N9" s="975"/>
    </row>
    <row r="10" spans="1:14" ht="15.75" customHeight="1">
      <c r="A10" s="977" t="s">
        <v>2</v>
      </c>
      <c r="B10" s="977" t="s">
        <v>3</v>
      </c>
      <c r="C10" s="971" t="s">
        <v>4</v>
      </c>
      <c r="D10" s="971"/>
      <c r="E10" s="971"/>
      <c r="F10" s="972"/>
      <c r="G10" s="973"/>
      <c r="H10" s="970" t="s">
        <v>97</v>
      </c>
      <c r="I10" s="970"/>
      <c r="J10" s="970"/>
      <c r="K10" s="970"/>
      <c r="L10" s="970"/>
      <c r="M10" s="977" t="s">
        <v>127</v>
      </c>
      <c r="N10" s="974" t="s">
        <v>128</v>
      </c>
    </row>
    <row r="11" spans="1:19" ht="38.25">
      <c r="A11" s="978"/>
      <c r="B11" s="978"/>
      <c r="C11" s="3" t="s">
        <v>5</v>
      </c>
      <c r="D11" s="3" t="s">
        <v>6</v>
      </c>
      <c r="E11" s="3" t="s">
        <v>340</v>
      </c>
      <c r="F11" s="5" t="s">
        <v>95</v>
      </c>
      <c r="G11" s="4" t="s">
        <v>341</v>
      </c>
      <c r="H11" s="3" t="s">
        <v>5</v>
      </c>
      <c r="I11" s="3" t="s">
        <v>6</v>
      </c>
      <c r="J11" s="3" t="s">
        <v>340</v>
      </c>
      <c r="K11" s="5" t="s">
        <v>95</v>
      </c>
      <c r="L11" s="5" t="s">
        <v>342</v>
      </c>
      <c r="M11" s="978"/>
      <c r="N11" s="974"/>
      <c r="R11" s="10"/>
      <c r="S11" s="10"/>
    </row>
    <row r="12" spans="1:14" s="12" customFormat="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</row>
    <row r="13" spans="1:14" s="227" customFormat="1" ht="15">
      <c r="A13" s="251">
        <v>1</v>
      </c>
      <c r="B13" s="471" t="s">
        <v>866</v>
      </c>
      <c r="C13" s="251">
        <v>832</v>
      </c>
      <c r="D13" s="251">
        <v>11</v>
      </c>
      <c r="E13" s="251">
        <v>39</v>
      </c>
      <c r="F13" s="472">
        <v>0</v>
      </c>
      <c r="G13" s="473">
        <f>C13+D13+E13</f>
        <v>882</v>
      </c>
      <c r="H13" s="251">
        <v>832</v>
      </c>
      <c r="I13" s="251">
        <v>11</v>
      </c>
      <c r="J13" s="251">
        <v>39</v>
      </c>
      <c r="K13" s="251">
        <v>0</v>
      </c>
      <c r="L13" s="473">
        <f>H13+I13+J13</f>
        <v>882</v>
      </c>
      <c r="M13" s="251">
        <f>G13-L13</f>
        <v>0</v>
      </c>
      <c r="N13" s="251" t="s">
        <v>947</v>
      </c>
    </row>
    <row r="14" spans="1:14" s="227" customFormat="1" ht="15">
      <c r="A14" s="251">
        <v>2</v>
      </c>
      <c r="B14" s="471" t="s">
        <v>884</v>
      </c>
      <c r="C14" s="251">
        <v>183</v>
      </c>
      <c r="D14" s="251">
        <v>0</v>
      </c>
      <c r="E14" s="251">
        <v>0</v>
      </c>
      <c r="F14" s="472">
        <v>0</v>
      </c>
      <c r="G14" s="473">
        <f aca="true" t="shared" si="0" ref="G14:G34">C14+D14+E14</f>
        <v>183</v>
      </c>
      <c r="H14" s="251">
        <v>183</v>
      </c>
      <c r="I14" s="251">
        <v>0</v>
      </c>
      <c r="J14" s="251">
        <v>0</v>
      </c>
      <c r="K14" s="251">
        <v>0</v>
      </c>
      <c r="L14" s="473">
        <f aca="true" t="shared" si="1" ref="L14:L34">H14+I14+J14</f>
        <v>183</v>
      </c>
      <c r="M14" s="251">
        <f aca="true" t="shared" si="2" ref="M14:M34">G14-L14</f>
        <v>0</v>
      </c>
      <c r="N14" s="251" t="s">
        <v>947</v>
      </c>
    </row>
    <row r="15" spans="1:14" s="227" customFormat="1" ht="15">
      <c r="A15" s="251">
        <v>3</v>
      </c>
      <c r="B15" s="471" t="s">
        <v>867</v>
      </c>
      <c r="C15" s="251">
        <v>399</v>
      </c>
      <c r="D15" s="251">
        <v>0</v>
      </c>
      <c r="E15" s="251">
        <v>0</v>
      </c>
      <c r="F15" s="472">
        <v>0</v>
      </c>
      <c r="G15" s="473">
        <f t="shared" si="0"/>
        <v>399</v>
      </c>
      <c r="H15" s="251">
        <v>399</v>
      </c>
      <c r="I15" s="251">
        <v>0</v>
      </c>
      <c r="J15" s="251">
        <v>0</v>
      </c>
      <c r="K15" s="251">
        <v>0</v>
      </c>
      <c r="L15" s="473">
        <f t="shared" si="1"/>
        <v>399</v>
      </c>
      <c r="M15" s="251">
        <f t="shared" si="2"/>
        <v>0</v>
      </c>
      <c r="N15" s="251" t="s">
        <v>947</v>
      </c>
    </row>
    <row r="16" spans="1:14" s="227" customFormat="1" ht="15">
      <c r="A16" s="251">
        <v>4</v>
      </c>
      <c r="B16" s="471" t="s">
        <v>868</v>
      </c>
      <c r="C16" s="251">
        <v>246</v>
      </c>
      <c r="D16" s="251">
        <v>0</v>
      </c>
      <c r="E16" s="251">
        <v>0</v>
      </c>
      <c r="F16" s="472">
        <v>0</v>
      </c>
      <c r="G16" s="473">
        <f t="shared" si="0"/>
        <v>246</v>
      </c>
      <c r="H16" s="251">
        <v>246</v>
      </c>
      <c r="I16" s="251">
        <v>0</v>
      </c>
      <c r="J16" s="251">
        <v>0</v>
      </c>
      <c r="K16" s="251">
        <v>0</v>
      </c>
      <c r="L16" s="473">
        <f t="shared" si="1"/>
        <v>246</v>
      </c>
      <c r="M16" s="251">
        <f t="shared" si="2"/>
        <v>0</v>
      </c>
      <c r="N16" s="251" t="s">
        <v>947</v>
      </c>
    </row>
    <row r="17" spans="1:14" s="227" customFormat="1" ht="15">
      <c r="A17" s="251">
        <v>5</v>
      </c>
      <c r="B17" s="471" t="s">
        <v>869</v>
      </c>
      <c r="C17" s="251">
        <v>441</v>
      </c>
      <c r="D17" s="251">
        <v>1</v>
      </c>
      <c r="E17" s="251">
        <v>0</v>
      </c>
      <c r="F17" s="472">
        <v>0</v>
      </c>
      <c r="G17" s="473">
        <f t="shared" si="0"/>
        <v>442</v>
      </c>
      <c r="H17" s="251">
        <v>441</v>
      </c>
      <c r="I17" s="251">
        <v>1</v>
      </c>
      <c r="J17" s="251">
        <v>0</v>
      </c>
      <c r="K17" s="251">
        <v>0</v>
      </c>
      <c r="L17" s="473">
        <f t="shared" si="1"/>
        <v>442</v>
      </c>
      <c r="M17" s="251">
        <f t="shared" si="2"/>
        <v>0</v>
      </c>
      <c r="N17" s="251" t="s">
        <v>947</v>
      </c>
    </row>
    <row r="18" spans="1:14" s="227" customFormat="1" ht="15">
      <c r="A18" s="251">
        <v>6</v>
      </c>
      <c r="B18" s="471" t="s">
        <v>870</v>
      </c>
      <c r="C18" s="251">
        <v>468</v>
      </c>
      <c r="D18" s="251">
        <v>8</v>
      </c>
      <c r="E18" s="251">
        <v>0</v>
      </c>
      <c r="F18" s="472">
        <v>0</v>
      </c>
      <c r="G18" s="473">
        <f t="shared" si="0"/>
        <v>476</v>
      </c>
      <c r="H18" s="251">
        <v>468</v>
      </c>
      <c r="I18" s="251">
        <v>8</v>
      </c>
      <c r="J18" s="251">
        <v>0</v>
      </c>
      <c r="K18" s="251">
        <v>0</v>
      </c>
      <c r="L18" s="473">
        <f t="shared" si="1"/>
        <v>476</v>
      </c>
      <c r="M18" s="251">
        <f t="shared" si="2"/>
        <v>0</v>
      </c>
      <c r="N18" s="251" t="s">
        <v>947</v>
      </c>
    </row>
    <row r="19" spans="1:14" s="227" customFormat="1" ht="15">
      <c r="A19" s="251">
        <v>7</v>
      </c>
      <c r="B19" s="471" t="s">
        <v>871</v>
      </c>
      <c r="C19" s="251">
        <v>614</v>
      </c>
      <c r="D19" s="251">
        <v>0</v>
      </c>
      <c r="E19" s="251">
        <v>0</v>
      </c>
      <c r="F19" s="472">
        <v>0</v>
      </c>
      <c r="G19" s="473">
        <f t="shared" si="0"/>
        <v>614</v>
      </c>
      <c r="H19" s="251">
        <v>614</v>
      </c>
      <c r="I19" s="251">
        <v>0</v>
      </c>
      <c r="J19" s="251">
        <v>0</v>
      </c>
      <c r="K19" s="251">
        <v>0</v>
      </c>
      <c r="L19" s="473">
        <f t="shared" si="1"/>
        <v>614</v>
      </c>
      <c r="M19" s="251">
        <f t="shared" si="2"/>
        <v>0</v>
      </c>
      <c r="N19" s="251" t="s">
        <v>947</v>
      </c>
    </row>
    <row r="20" spans="1:14" s="227" customFormat="1" ht="15">
      <c r="A20" s="251">
        <v>8</v>
      </c>
      <c r="B20" s="471" t="s">
        <v>872</v>
      </c>
      <c r="C20" s="251">
        <v>1103</v>
      </c>
      <c r="D20" s="251">
        <v>9</v>
      </c>
      <c r="E20" s="251">
        <v>0</v>
      </c>
      <c r="F20" s="472">
        <v>0</v>
      </c>
      <c r="G20" s="473">
        <f t="shared" si="0"/>
        <v>1112</v>
      </c>
      <c r="H20" s="251">
        <v>1103</v>
      </c>
      <c r="I20" s="251">
        <v>9</v>
      </c>
      <c r="J20" s="251">
        <v>0</v>
      </c>
      <c r="K20" s="251">
        <v>0</v>
      </c>
      <c r="L20" s="473">
        <f t="shared" si="1"/>
        <v>1112</v>
      </c>
      <c r="M20" s="251">
        <f t="shared" si="2"/>
        <v>0</v>
      </c>
      <c r="N20" s="251" t="s">
        <v>947</v>
      </c>
    </row>
    <row r="21" spans="1:14" s="227" customFormat="1" ht="15">
      <c r="A21" s="251">
        <v>9</v>
      </c>
      <c r="B21" s="471" t="s">
        <v>873</v>
      </c>
      <c r="C21" s="251">
        <v>382</v>
      </c>
      <c r="D21" s="251">
        <v>0</v>
      </c>
      <c r="E21" s="251">
        <v>0</v>
      </c>
      <c r="F21" s="472">
        <v>0</v>
      </c>
      <c r="G21" s="473">
        <f t="shared" si="0"/>
        <v>382</v>
      </c>
      <c r="H21" s="251">
        <v>382</v>
      </c>
      <c r="I21" s="251">
        <v>0</v>
      </c>
      <c r="J21" s="251">
        <v>0</v>
      </c>
      <c r="K21" s="251">
        <v>0</v>
      </c>
      <c r="L21" s="473">
        <f t="shared" si="1"/>
        <v>382</v>
      </c>
      <c r="M21" s="251">
        <f t="shared" si="2"/>
        <v>0</v>
      </c>
      <c r="N21" s="251" t="s">
        <v>947</v>
      </c>
    </row>
    <row r="22" spans="1:14" s="227" customFormat="1" ht="15">
      <c r="A22" s="251">
        <v>10</v>
      </c>
      <c r="B22" s="471" t="s">
        <v>874</v>
      </c>
      <c r="C22" s="251">
        <v>1231</v>
      </c>
      <c r="D22" s="251">
        <v>3</v>
      </c>
      <c r="E22" s="251">
        <v>0</v>
      </c>
      <c r="F22" s="472">
        <v>0</v>
      </c>
      <c r="G22" s="473">
        <f t="shared" si="0"/>
        <v>1234</v>
      </c>
      <c r="H22" s="251">
        <v>1231</v>
      </c>
      <c r="I22" s="251">
        <v>3</v>
      </c>
      <c r="J22" s="251">
        <v>0</v>
      </c>
      <c r="K22" s="251">
        <v>0</v>
      </c>
      <c r="L22" s="473">
        <f t="shared" si="1"/>
        <v>1234</v>
      </c>
      <c r="M22" s="251">
        <f t="shared" si="2"/>
        <v>0</v>
      </c>
      <c r="N22" s="251" t="s">
        <v>947</v>
      </c>
    </row>
    <row r="23" spans="1:14" s="227" customFormat="1" ht="15">
      <c r="A23" s="251">
        <v>11</v>
      </c>
      <c r="B23" s="471" t="s">
        <v>875</v>
      </c>
      <c r="C23" s="251">
        <v>947</v>
      </c>
      <c r="D23" s="251">
        <v>8</v>
      </c>
      <c r="E23" s="251">
        <v>26</v>
      </c>
      <c r="F23" s="472">
        <v>0</v>
      </c>
      <c r="G23" s="473">
        <f t="shared" si="0"/>
        <v>981</v>
      </c>
      <c r="H23" s="251">
        <v>947</v>
      </c>
      <c r="I23" s="251">
        <v>8</v>
      </c>
      <c r="J23" s="251">
        <v>26</v>
      </c>
      <c r="K23" s="251">
        <v>0</v>
      </c>
      <c r="L23" s="473">
        <f t="shared" si="1"/>
        <v>981</v>
      </c>
      <c r="M23" s="251">
        <f t="shared" si="2"/>
        <v>0</v>
      </c>
      <c r="N23" s="251" t="s">
        <v>947</v>
      </c>
    </row>
    <row r="24" spans="1:14" s="227" customFormat="1" ht="15">
      <c r="A24" s="251">
        <v>12</v>
      </c>
      <c r="B24" s="471" t="s">
        <v>876</v>
      </c>
      <c r="C24" s="251">
        <v>535</v>
      </c>
      <c r="D24" s="251">
        <v>0</v>
      </c>
      <c r="E24" s="251">
        <v>0</v>
      </c>
      <c r="F24" s="472">
        <v>0</v>
      </c>
      <c r="G24" s="473">
        <f t="shared" si="0"/>
        <v>535</v>
      </c>
      <c r="H24" s="251">
        <v>535</v>
      </c>
      <c r="I24" s="251">
        <v>0</v>
      </c>
      <c r="J24" s="251">
        <v>0</v>
      </c>
      <c r="K24" s="251">
        <v>0</v>
      </c>
      <c r="L24" s="473">
        <f t="shared" si="1"/>
        <v>535</v>
      </c>
      <c r="M24" s="251">
        <f t="shared" si="2"/>
        <v>0</v>
      </c>
      <c r="N24" s="251" t="s">
        <v>947</v>
      </c>
    </row>
    <row r="25" spans="1:14" s="227" customFormat="1" ht="15">
      <c r="A25" s="251">
        <v>13</v>
      </c>
      <c r="B25" s="471" t="s">
        <v>877</v>
      </c>
      <c r="C25" s="251">
        <v>994</v>
      </c>
      <c r="D25" s="251">
        <v>5</v>
      </c>
      <c r="E25" s="251">
        <v>31</v>
      </c>
      <c r="F25" s="472">
        <v>0</v>
      </c>
      <c r="G25" s="473">
        <f t="shared" si="0"/>
        <v>1030</v>
      </c>
      <c r="H25" s="251">
        <v>994</v>
      </c>
      <c r="I25" s="251">
        <v>5</v>
      </c>
      <c r="J25" s="251">
        <v>31</v>
      </c>
      <c r="K25" s="251">
        <v>0</v>
      </c>
      <c r="L25" s="473">
        <f t="shared" si="1"/>
        <v>1030</v>
      </c>
      <c r="M25" s="251">
        <f t="shared" si="2"/>
        <v>0</v>
      </c>
      <c r="N25" s="251" t="s">
        <v>947</v>
      </c>
    </row>
    <row r="26" spans="1:14" s="227" customFormat="1" ht="15">
      <c r="A26" s="251">
        <v>14</v>
      </c>
      <c r="B26" s="471" t="s">
        <v>878</v>
      </c>
      <c r="C26" s="251">
        <v>295</v>
      </c>
      <c r="D26" s="251">
        <v>0</v>
      </c>
      <c r="E26" s="251">
        <v>0</v>
      </c>
      <c r="F26" s="472">
        <v>0</v>
      </c>
      <c r="G26" s="473">
        <f t="shared" si="0"/>
        <v>295</v>
      </c>
      <c r="H26" s="251">
        <v>295</v>
      </c>
      <c r="I26" s="251">
        <v>0</v>
      </c>
      <c r="J26" s="251">
        <v>0</v>
      </c>
      <c r="K26" s="251">
        <v>0</v>
      </c>
      <c r="L26" s="473">
        <f t="shared" si="1"/>
        <v>295</v>
      </c>
      <c r="M26" s="251">
        <f t="shared" si="2"/>
        <v>0</v>
      </c>
      <c r="N26" s="251" t="s">
        <v>947</v>
      </c>
    </row>
    <row r="27" spans="1:14" s="227" customFormat="1" ht="15">
      <c r="A27" s="251">
        <v>15</v>
      </c>
      <c r="B27" s="471" t="s">
        <v>879</v>
      </c>
      <c r="C27" s="251">
        <v>358</v>
      </c>
      <c r="D27" s="251">
        <v>2</v>
      </c>
      <c r="E27" s="251">
        <v>0</v>
      </c>
      <c r="F27" s="472">
        <v>0</v>
      </c>
      <c r="G27" s="473">
        <f t="shared" si="0"/>
        <v>360</v>
      </c>
      <c r="H27" s="251">
        <v>358</v>
      </c>
      <c r="I27" s="251">
        <v>2</v>
      </c>
      <c r="J27" s="251">
        <v>0</v>
      </c>
      <c r="K27" s="251">
        <v>0</v>
      </c>
      <c r="L27" s="473">
        <f t="shared" si="1"/>
        <v>360</v>
      </c>
      <c r="M27" s="251">
        <f t="shared" si="2"/>
        <v>0</v>
      </c>
      <c r="N27" s="251" t="s">
        <v>947</v>
      </c>
    </row>
    <row r="28" spans="1:14" s="227" customFormat="1" ht="15">
      <c r="A28" s="251">
        <v>16</v>
      </c>
      <c r="B28" s="471" t="s">
        <v>885</v>
      </c>
      <c r="C28" s="251">
        <v>324</v>
      </c>
      <c r="D28" s="251">
        <v>2</v>
      </c>
      <c r="E28" s="251">
        <v>0</v>
      </c>
      <c r="F28" s="472">
        <v>0</v>
      </c>
      <c r="G28" s="473">
        <f t="shared" si="0"/>
        <v>326</v>
      </c>
      <c r="H28" s="251">
        <v>324</v>
      </c>
      <c r="I28" s="251">
        <v>2</v>
      </c>
      <c r="J28" s="251">
        <v>0</v>
      </c>
      <c r="K28" s="251">
        <v>0</v>
      </c>
      <c r="L28" s="473">
        <f t="shared" si="1"/>
        <v>326</v>
      </c>
      <c r="M28" s="251">
        <f t="shared" si="2"/>
        <v>0</v>
      </c>
      <c r="N28" s="251" t="s">
        <v>947</v>
      </c>
    </row>
    <row r="29" spans="1:14" s="227" customFormat="1" ht="15">
      <c r="A29" s="251">
        <v>17</v>
      </c>
      <c r="B29" s="471" t="s">
        <v>880</v>
      </c>
      <c r="C29" s="251">
        <v>423</v>
      </c>
      <c r="D29" s="251">
        <v>0</v>
      </c>
      <c r="E29" s="251">
        <v>0</v>
      </c>
      <c r="F29" s="472">
        <v>0</v>
      </c>
      <c r="G29" s="473">
        <f t="shared" si="0"/>
        <v>423</v>
      </c>
      <c r="H29" s="251">
        <v>423</v>
      </c>
      <c r="I29" s="251">
        <v>0</v>
      </c>
      <c r="J29" s="251">
        <v>0</v>
      </c>
      <c r="K29" s="251">
        <v>0</v>
      </c>
      <c r="L29" s="473">
        <f t="shared" si="1"/>
        <v>423</v>
      </c>
      <c r="M29" s="251">
        <f t="shared" si="2"/>
        <v>0</v>
      </c>
      <c r="N29" s="251" t="s">
        <v>947</v>
      </c>
    </row>
    <row r="30" spans="1:14" s="227" customFormat="1" ht="15">
      <c r="A30" s="251">
        <v>18</v>
      </c>
      <c r="B30" s="471" t="s">
        <v>881</v>
      </c>
      <c r="C30" s="251">
        <v>940</v>
      </c>
      <c r="D30" s="251">
        <v>0</v>
      </c>
      <c r="E30" s="251">
        <v>0</v>
      </c>
      <c r="F30" s="472">
        <v>0</v>
      </c>
      <c r="G30" s="473">
        <f t="shared" si="0"/>
        <v>940</v>
      </c>
      <c r="H30" s="251">
        <v>940</v>
      </c>
      <c r="I30" s="251">
        <v>0</v>
      </c>
      <c r="J30" s="251">
        <v>0</v>
      </c>
      <c r="K30" s="251">
        <v>0</v>
      </c>
      <c r="L30" s="473">
        <f t="shared" si="1"/>
        <v>940</v>
      </c>
      <c r="M30" s="251">
        <f t="shared" si="2"/>
        <v>0</v>
      </c>
      <c r="N30" s="251" t="s">
        <v>947</v>
      </c>
    </row>
    <row r="31" spans="1:14" s="227" customFormat="1" ht="15">
      <c r="A31" s="251">
        <v>19</v>
      </c>
      <c r="B31" s="471" t="s">
        <v>886</v>
      </c>
      <c r="C31" s="251">
        <v>551</v>
      </c>
      <c r="D31" s="251">
        <v>4</v>
      </c>
      <c r="E31" s="251">
        <v>0</v>
      </c>
      <c r="F31" s="472">
        <v>0</v>
      </c>
      <c r="G31" s="473">
        <f t="shared" si="0"/>
        <v>555</v>
      </c>
      <c r="H31" s="251">
        <v>551</v>
      </c>
      <c r="I31" s="251">
        <v>4</v>
      </c>
      <c r="J31" s="251">
        <v>0</v>
      </c>
      <c r="K31" s="251">
        <v>0</v>
      </c>
      <c r="L31" s="473">
        <f t="shared" si="1"/>
        <v>555</v>
      </c>
      <c r="M31" s="251">
        <f t="shared" si="2"/>
        <v>0</v>
      </c>
      <c r="N31" s="251" t="s">
        <v>947</v>
      </c>
    </row>
    <row r="32" spans="1:14" s="227" customFormat="1" ht="15">
      <c r="A32" s="251">
        <v>20</v>
      </c>
      <c r="B32" s="471" t="s">
        <v>882</v>
      </c>
      <c r="C32" s="251">
        <v>668</v>
      </c>
      <c r="D32" s="251">
        <v>1</v>
      </c>
      <c r="E32" s="251">
        <v>0</v>
      </c>
      <c r="F32" s="472">
        <v>0</v>
      </c>
      <c r="G32" s="473">
        <f t="shared" si="0"/>
        <v>669</v>
      </c>
      <c r="H32" s="251">
        <v>668</v>
      </c>
      <c r="I32" s="251">
        <v>1</v>
      </c>
      <c r="J32" s="251">
        <v>0</v>
      </c>
      <c r="K32" s="251">
        <v>0</v>
      </c>
      <c r="L32" s="473">
        <f t="shared" si="1"/>
        <v>669</v>
      </c>
      <c r="M32" s="251">
        <f t="shared" si="2"/>
        <v>0</v>
      </c>
      <c r="N32" s="251" t="s">
        <v>947</v>
      </c>
    </row>
    <row r="33" spans="1:14" s="227" customFormat="1" ht="15">
      <c r="A33" s="251">
        <v>21</v>
      </c>
      <c r="B33" s="471" t="s">
        <v>887</v>
      </c>
      <c r="C33" s="251">
        <v>443</v>
      </c>
      <c r="D33" s="251">
        <v>0</v>
      </c>
      <c r="E33" s="251">
        <v>0</v>
      </c>
      <c r="F33" s="472">
        <v>0</v>
      </c>
      <c r="G33" s="473">
        <f t="shared" si="0"/>
        <v>443</v>
      </c>
      <c r="H33" s="251">
        <v>443</v>
      </c>
      <c r="I33" s="251">
        <v>0</v>
      </c>
      <c r="J33" s="251">
        <v>0</v>
      </c>
      <c r="K33" s="251">
        <v>0</v>
      </c>
      <c r="L33" s="473">
        <f t="shared" si="1"/>
        <v>443</v>
      </c>
      <c r="M33" s="251">
        <f t="shared" si="2"/>
        <v>0</v>
      </c>
      <c r="N33" s="251" t="s">
        <v>947</v>
      </c>
    </row>
    <row r="34" spans="1:14" s="227" customFormat="1" ht="15">
      <c r="A34" s="251">
        <v>22</v>
      </c>
      <c r="B34" s="471" t="s">
        <v>883</v>
      </c>
      <c r="C34" s="251">
        <v>509</v>
      </c>
      <c r="D34" s="251">
        <v>2</v>
      </c>
      <c r="E34" s="251">
        <v>0</v>
      </c>
      <c r="F34" s="472">
        <v>0</v>
      </c>
      <c r="G34" s="473">
        <f t="shared" si="0"/>
        <v>511</v>
      </c>
      <c r="H34" s="251">
        <v>509</v>
      </c>
      <c r="I34" s="251">
        <v>2</v>
      </c>
      <c r="J34" s="251">
        <v>0</v>
      </c>
      <c r="K34" s="251">
        <v>0</v>
      </c>
      <c r="L34" s="473">
        <f t="shared" si="1"/>
        <v>511</v>
      </c>
      <c r="M34" s="251">
        <f t="shared" si="2"/>
        <v>0</v>
      </c>
      <c r="N34" s="251" t="s">
        <v>947</v>
      </c>
    </row>
    <row r="35" spans="1:14" s="227" customFormat="1" ht="15.75">
      <c r="A35" s="345" t="s">
        <v>15</v>
      </c>
      <c r="B35" s="471"/>
      <c r="C35" s="251">
        <f>SUM(C13:C34)</f>
        <v>12886</v>
      </c>
      <c r="D35" s="251">
        <f aca="true" t="shared" si="3" ref="D35:M35">SUM(D13:D34)</f>
        <v>56</v>
      </c>
      <c r="E35" s="251">
        <f t="shared" si="3"/>
        <v>96</v>
      </c>
      <c r="F35" s="251">
        <f t="shared" si="3"/>
        <v>0</v>
      </c>
      <c r="G35" s="251">
        <f t="shared" si="3"/>
        <v>13038</v>
      </c>
      <c r="H35" s="251">
        <f t="shared" si="3"/>
        <v>12886</v>
      </c>
      <c r="I35" s="251">
        <f t="shared" si="3"/>
        <v>56</v>
      </c>
      <c r="J35" s="251">
        <f t="shared" si="3"/>
        <v>96</v>
      </c>
      <c r="K35" s="251">
        <f t="shared" si="3"/>
        <v>0</v>
      </c>
      <c r="L35" s="251">
        <f t="shared" si="3"/>
        <v>13038</v>
      </c>
      <c r="M35" s="251">
        <f t="shared" si="3"/>
        <v>0</v>
      </c>
      <c r="N35" s="251" t="s">
        <v>947</v>
      </c>
    </row>
    <row r="36" spans="1:13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ht="12.75">
      <c r="A37" s="8" t="s">
        <v>7</v>
      </c>
    </row>
    <row r="38" ht="12.75">
      <c r="A38" t="s">
        <v>8</v>
      </c>
    </row>
    <row r="39" spans="1:12" ht="12.75">
      <c r="A39" t="s">
        <v>9</v>
      </c>
      <c r="J39" s="9" t="s">
        <v>10</v>
      </c>
      <c r="K39" s="9"/>
      <c r="L39" s="9" t="s">
        <v>10</v>
      </c>
    </row>
    <row r="40" spans="1:12" ht="12.75">
      <c r="A40" s="13" t="s">
        <v>413</v>
      </c>
      <c r="J40" s="9"/>
      <c r="K40" s="9"/>
      <c r="L40" s="9"/>
    </row>
    <row r="41" spans="3:13" ht="12.75">
      <c r="C41" s="13" t="s">
        <v>414</v>
      </c>
      <c r="E41" s="10"/>
      <c r="F41" s="10"/>
      <c r="G41" s="10"/>
      <c r="H41" s="10"/>
      <c r="I41" s="10"/>
      <c r="J41" s="10"/>
      <c r="K41" s="10"/>
      <c r="L41" s="10"/>
      <c r="M41" s="10"/>
    </row>
    <row r="42" spans="3:13" ht="12.75">
      <c r="C42" s="13"/>
      <c r="E42" s="10"/>
      <c r="F42" s="10"/>
      <c r="G42" s="10"/>
      <c r="H42" s="10"/>
      <c r="I42" s="10"/>
      <c r="J42" s="10"/>
      <c r="K42" s="10"/>
      <c r="L42" s="10"/>
      <c r="M42" s="10"/>
    </row>
    <row r="43" spans="1:15" s="457" customFormat="1" ht="15" customHeight="1">
      <c r="A43" s="474" t="s">
        <v>11</v>
      </c>
      <c r="B43" s="474"/>
      <c r="C43" s="474"/>
      <c r="D43" s="474"/>
      <c r="E43" s="474"/>
      <c r="F43" s="474"/>
      <c r="G43" s="474"/>
      <c r="J43" s="474"/>
      <c r="K43" s="968"/>
      <c r="L43" s="969"/>
      <c r="M43" s="882"/>
      <c r="N43" s="882"/>
      <c r="O43" s="882"/>
    </row>
    <row r="44" spans="1:15" s="457" customFormat="1" ht="15" customHeight="1">
      <c r="A44" s="474"/>
      <c r="B44" s="474"/>
      <c r="C44" s="474"/>
      <c r="D44" s="474"/>
      <c r="E44" s="474"/>
      <c r="F44" s="474"/>
      <c r="G44" s="474"/>
      <c r="J44" s="474"/>
      <c r="K44" s="475"/>
      <c r="L44" s="476"/>
      <c r="M44" s="477"/>
      <c r="N44" s="477"/>
      <c r="O44" s="477"/>
    </row>
    <row r="45" spans="1:15" s="457" customFormat="1" ht="15" customHeight="1">
      <c r="A45" s="474"/>
      <c r="B45" s="474"/>
      <c r="C45" s="474"/>
      <c r="D45" s="474"/>
      <c r="E45" s="474"/>
      <c r="F45" s="474"/>
      <c r="G45" s="474"/>
      <c r="J45" s="474"/>
      <c r="K45" s="475"/>
      <c r="L45" s="476"/>
      <c r="M45" s="477"/>
      <c r="N45" s="477"/>
      <c r="O45" s="477"/>
    </row>
    <row r="46" spans="1:14" s="457" customFormat="1" ht="21" customHeight="1">
      <c r="A46" s="476"/>
      <c r="B46" s="476"/>
      <c r="C46" s="476"/>
      <c r="D46" s="476"/>
      <c r="E46" s="476"/>
      <c r="F46" s="476"/>
      <c r="G46" s="476"/>
      <c r="H46" s="476"/>
      <c r="I46" s="476"/>
      <c r="J46" s="887" t="s">
        <v>862</v>
      </c>
      <c r="K46" s="887"/>
      <c r="L46" s="887"/>
      <c r="M46" s="887"/>
      <c r="N46" s="887"/>
    </row>
    <row r="47" spans="1:14" s="457" customFormat="1" ht="21" customHeight="1">
      <c r="A47" s="476"/>
      <c r="B47" s="476"/>
      <c r="C47" s="476"/>
      <c r="D47" s="476"/>
      <c r="E47" s="476"/>
      <c r="F47" s="476"/>
      <c r="G47" s="476"/>
      <c r="H47" s="476"/>
      <c r="I47" s="476"/>
      <c r="J47" s="887" t="s">
        <v>863</v>
      </c>
      <c r="K47" s="887"/>
      <c r="L47" s="887"/>
      <c r="M47" s="887"/>
      <c r="N47" s="887"/>
    </row>
    <row r="48" spans="11:14" ht="12.75">
      <c r="K48" s="28"/>
      <c r="L48" s="28"/>
      <c r="M48" s="28"/>
      <c r="N48" s="28"/>
    </row>
    <row r="49" spans="1:13" ht="12.75">
      <c r="A49" s="967"/>
      <c r="B49" s="967"/>
      <c r="C49" s="967"/>
      <c r="D49" s="967"/>
      <c r="E49" s="967"/>
      <c r="F49" s="967"/>
      <c r="G49" s="967"/>
      <c r="H49" s="967"/>
      <c r="I49" s="967"/>
      <c r="J49" s="967"/>
      <c r="K49" s="967"/>
      <c r="L49" s="967"/>
      <c r="M49" s="967"/>
    </row>
  </sheetData>
  <sheetProtection/>
  <mergeCells count="17">
    <mergeCell ref="L9:N9"/>
    <mergeCell ref="A8:B8"/>
    <mergeCell ref="M10:M11"/>
    <mergeCell ref="D2:I2"/>
    <mergeCell ref="A6:M6"/>
    <mergeCell ref="A4:M4"/>
    <mergeCell ref="L2:M2"/>
    <mergeCell ref="B10:B11"/>
    <mergeCell ref="A10:A11"/>
    <mergeCell ref="A49:M49"/>
    <mergeCell ref="K43:L43"/>
    <mergeCell ref="H10:L10"/>
    <mergeCell ref="M43:O43"/>
    <mergeCell ref="C10:G10"/>
    <mergeCell ref="N10:N11"/>
    <mergeCell ref="J46:N46"/>
    <mergeCell ref="J47:N47"/>
  </mergeCells>
  <printOptions verticalCentered="1"/>
  <pageMargins left="0.77" right="0.37" top="0.38" bottom="0" header="0.22" footer="0.31496062992126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90" zoomScaleSheetLayoutView="90" zoomScalePageLayoutView="0" workbookViewId="0" topLeftCell="A7">
      <selection activeCell="L11" sqref="L11:L32"/>
    </sheetView>
  </sheetViews>
  <sheetFormatPr defaultColWidth="9.140625" defaultRowHeight="12.75"/>
  <cols>
    <col min="1" max="1" width="5.8515625" style="0" customWidth="1"/>
    <col min="2" max="2" width="15.8515625" style="0" customWidth="1"/>
    <col min="3" max="12" width="13.7109375" style="0" customWidth="1"/>
    <col min="13" max="13" width="12.00390625" style="0" customWidth="1"/>
    <col min="14" max="14" width="15.8515625" style="0" customWidth="1"/>
  </cols>
  <sheetData>
    <row r="1" spans="4:13" ht="12.75" customHeight="1">
      <c r="D1" s="881"/>
      <c r="E1" s="881"/>
      <c r="F1" s="881"/>
      <c r="G1" s="881"/>
      <c r="H1" s="881"/>
      <c r="I1" s="881"/>
      <c r="J1" s="881"/>
      <c r="K1" s="1"/>
      <c r="M1" s="81"/>
    </row>
    <row r="2" spans="2:14" ht="20.25">
      <c r="B2" s="37"/>
      <c r="C2" s="37"/>
      <c r="D2" s="37"/>
      <c r="E2" s="37"/>
      <c r="F2" s="37"/>
      <c r="G2" s="84" t="s">
        <v>0</v>
      </c>
      <c r="H2" s="37"/>
      <c r="I2" s="37"/>
      <c r="J2" s="37"/>
      <c r="K2" s="37"/>
      <c r="M2" s="469" t="s">
        <v>84</v>
      </c>
      <c r="N2" s="37"/>
    </row>
    <row r="3" spans="1:14" ht="26.25">
      <c r="A3" s="979" t="s">
        <v>684</v>
      </c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</row>
    <row r="4" ht="11.25" customHeight="1"/>
    <row r="5" spans="1:14" ht="15.75">
      <c r="A5" s="986" t="s">
        <v>727</v>
      </c>
      <c r="B5" s="986"/>
      <c r="C5" s="986"/>
      <c r="D5" s="986"/>
      <c r="E5" s="986"/>
      <c r="F5" s="986"/>
      <c r="G5" s="986"/>
      <c r="H5" s="986"/>
      <c r="I5" s="986"/>
      <c r="J5" s="986"/>
      <c r="K5" s="986"/>
      <c r="L5" s="986"/>
      <c r="M5" s="986"/>
      <c r="N5" s="986"/>
    </row>
    <row r="7" spans="1:14" ht="15.75">
      <c r="A7" s="976" t="s">
        <v>861</v>
      </c>
      <c r="B7" s="976"/>
      <c r="L7" s="975" t="s">
        <v>762</v>
      </c>
      <c r="M7" s="975"/>
      <c r="N7" s="975"/>
    </row>
    <row r="8" spans="1:14" s="506" customFormat="1" ht="15.75" customHeight="1">
      <c r="A8" s="981" t="s">
        <v>2</v>
      </c>
      <c r="B8" s="981" t="s">
        <v>3</v>
      </c>
      <c r="C8" s="985" t="s">
        <v>4</v>
      </c>
      <c r="D8" s="985"/>
      <c r="E8" s="985"/>
      <c r="F8" s="985"/>
      <c r="G8" s="985"/>
      <c r="H8" s="985" t="s">
        <v>97</v>
      </c>
      <c r="I8" s="985"/>
      <c r="J8" s="985"/>
      <c r="K8" s="985"/>
      <c r="L8" s="985"/>
      <c r="M8" s="981" t="s">
        <v>127</v>
      </c>
      <c r="N8" s="983" t="s">
        <v>128</v>
      </c>
    </row>
    <row r="9" spans="1:19" s="506" customFormat="1" ht="49.5">
      <c r="A9" s="982"/>
      <c r="B9" s="982"/>
      <c r="C9" s="505" t="s">
        <v>5</v>
      </c>
      <c r="D9" s="505" t="s">
        <v>6</v>
      </c>
      <c r="E9" s="505" t="s">
        <v>340</v>
      </c>
      <c r="F9" s="505" t="s">
        <v>95</v>
      </c>
      <c r="G9" s="505" t="s">
        <v>199</v>
      </c>
      <c r="H9" s="505" t="s">
        <v>5</v>
      </c>
      <c r="I9" s="505" t="s">
        <v>6</v>
      </c>
      <c r="J9" s="505" t="s">
        <v>340</v>
      </c>
      <c r="K9" s="505" t="s">
        <v>95</v>
      </c>
      <c r="L9" s="505" t="s">
        <v>198</v>
      </c>
      <c r="M9" s="982"/>
      <c r="N9" s="983"/>
      <c r="R9" s="507"/>
      <c r="S9" s="508"/>
    </row>
    <row r="10" spans="1:14" s="509" customFormat="1" ht="16.5">
      <c r="A10" s="505">
        <v>1</v>
      </c>
      <c r="B10" s="505">
        <v>2</v>
      </c>
      <c r="C10" s="505">
        <v>3</v>
      </c>
      <c r="D10" s="505">
        <v>4</v>
      </c>
      <c r="E10" s="505">
        <v>5</v>
      </c>
      <c r="F10" s="505">
        <v>6</v>
      </c>
      <c r="G10" s="505">
        <v>7</v>
      </c>
      <c r="H10" s="505">
        <v>8</v>
      </c>
      <c r="I10" s="505">
        <v>9</v>
      </c>
      <c r="J10" s="505">
        <v>10</v>
      </c>
      <c r="K10" s="505">
        <v>11</v>
      </c>
      <c r="L10" s="505">
        <v>12</v>
      </c>
      <c r="M10" s="505">
        <v>13</v>
      </c>
      <c r="N10" s="505">
        <v>14</v>
      </c>
    </row>
    <row r="11" spans="1:14" s="506" customFormat="1" ht="16.5">
      <c r="A11" s="510">
        <v>1</v>
      </c>
      <c r="B11" s="507" t="s">
        <v>866</v>
      </c>
      <c r="C11" s="510">
        <v>1</v>
      </c>
      <c r="D11" s="510">
        <v>37</v>
      </c>
      <c r="E11" s="510">
        <v>0</v>
      </c>
      <c r="F11" s="510">
        <v>0</v>
      </c>
      <c r="G11" s="510">
        <f>C11+D11+E11+F11</f>
        <v>38</v>
      </c>
      <c r="H11" s="510">
        <v>1</v>
      </c>
      <c r="I11" s="510">
        <v>37</v>
      </c>
      <c r="J11" s="510">
        <v>0</v>
      </c>
      <c r="K11" s="510">
        <v>0</v>
      </c>
      <c r="L11" s="510">
        <f>SUM(H11:K11)</f>
        <v>38</v>
      </c>
      <c r="M11" s="510">
        <f>G11-L11</f>
        <v>0</v>
      </c>
      <c r="N11" s="510" t="s">
        <v>947</v>
      </c>
    </row>
    <row r="12" spans="1:14" s="506" customFormat="1" ht="16.5">
      <c r="A12" s="510">
        <v>2</v>
      </c>
      <c r="B12" s="507" t="s">
        <v>884</v>
      </c>
      <c r="C12" s="510">
        <v>0</v>
      </c>
      <c r="D12" s="510">
        <v>4</v>
      </c>
      <c r="E12" s="510">
        <v>0</v>
      </c>
      <c r="F12" s="510">
        <v>0</v>
      </c>
      <c r="G12" s="510">
        <f aca="true" t="shared" si="0" ref="G12:G32">C12+D12+E12+F12</f>
        <v>4</v>
      </c>
      <c r="H12" s="510">
        <v>0</v>
      </c>
      <c r="I12" s="510">
        <v>4</v>
      </c>
      <c r="J12" s="510">
        <v>0</v>
      </c>
      <c r="K12" s="510">
        <v>0</v>
      </c>
      <c r="L12" s="510">
        <f aca="true" t="shared" si="1" ref="L12:L32">SUM(H12:K12)</f>
        <v>4</v>
      </c>
      <c r="M12" s="510">
        <f aca="true" t="shared" si="2" ref="M12:M32">G12-L12</f>
        <v>0</v>
      </c>
      <c r="N12" s="510" t="s">
        <v>947</v>
      </c>
    </row>
    <row r="13" spans="1:14" s="506" customFormat="1" ht="16.5">
      <c r="A13" s="510">
        <v>3</v>
      </c>
      <c r="B13" s="507" t="s">
        <v>867</v>
      </c>
      <c r="C13" s="510">
        <v>2</v>
      </c>
      <c r="D13" s="510">
        <v>14</v>
      </c>
      <c r="E13" s="510">
        <v>0</v>
      </c>
      <c r="F13" s="510">
        <v>0</v>
      </c>
      <c r="G13" s="510">
        <f t="shared" si="0"/>
        <v>16</v>
      </c>
      <c r="H13" s="510">
        <v>2</v>
      </c>
      <c r="I13" s="510">
        <v>14</v>
      </c>
      <c r="J13" s="510">
        <v>0</v>
      </c>
      <c r="K13" s="510">
        <v>0</v>
      </c>
      <c r="L13" s="510">
        <f t="shared" si="1"/>
        <v>16</v>
      </c>
      <c r="M13" s="510">
        <f t="shared" si="2"/>
        <v>0</v>
      </c>
      <c r="N13" s="510" t="s">
        <v>947</v>
      </c>
    </row>
    <row r="14" spans="1:14" s="506" customFormat="1" ht="16.5">
      <c r="A14" s="510">
        <v>4</v>
      </c>
      <c r="B14" s="507" t="s">
        <v>868</v>
      </c>
      <c r="C14" s="510">
        <v>0</v>
      </c>
      <c r="D14" s="510">
        <v>11</v>
      </c>
      <c r="E14" s="510">
        <v>0</v>
      </c>
      <c r="F14" s="510">
        <v>0</v>
      </c>
      <c r="G14" s="510">
        <f t="shared" si="0"/>
        <v>11</v>
      </c>
      <c r="H14" s="510">
        <v>0</v>
      </c>
      <c r="I14" s="510">
        <v>11</v>
      </c>
      <c r="J14" s="510">
        <v>0</v>
      </c>
      <c r="K14" s="510">
        <v>0</v>
      </c>
      <c r="L14" s="510">
        <f t="shared" si="1"/>
        <v>11</v>
      </c>
      <c r="M14" s="510">
        <f t="shared" si="2"/>
        <v>0</v>
      </c>
      <c r="N14" s="510" t="s">
        <v>947</v>
      </c>
    </row>
    <row r="15" spans="1:14" s="506" customFormat="1" ht="16.5">
      <c r="A15" s="510">
        <v>5</v>
      </c>
      <c r="B15" s="507" t="s">
        <v>869</v>
      </c>
      <c r="C15" s="510">
        <v>1</v>
      </c>
      <c r="D15" s="510">
        <v>3</v>
      </c>
      <c r="E15" s="510">
        <v>0</v>
      </c>
      <c r="F15" s="510">
        <v>0</v>
      </c>
      <c r="G15" s="510">
        <f t="shared" si="0"/>
        <v>4</v>
      </c>
      <c r="H15" s="510">
        <v>1</v>
      </c>
      <c r="I15" s="510">
        <v>3</v>
      </c>
      <c r="J15" s="510">
        <v>0</v>
      </c>
      <c r="K15" s="510">
        <v>0</v>
      </c>
      <c r="L15" s="510">
        <f t="shared" si="1"/>
        <v>4</v>
      </c>
      <c r="M15" s="510">
        <f t="shared" si="2"/>
        <v>0</v>
      </c>
      <c r="N15" s="510" t="s">
        <v>947</v>
      </c>
    </row>
    <row r="16" spans="1:14" s="506" customFormat="1" ht="16.5">
      <c r="A16" s="510">
        <v>6</v>
      </c>
      <c r="B16" s="507" t="s">
        <v>870</v>
      </c>
      <c r="C16" s="510">
        <v>1</v>
      </c>
      <c r="D16" s="510">
        <v>4</v>
      </c>
      <c r="E16" s="510">
        <v>0</v>
      </c>
      <c r="F16" s="510">
        <v>0</v>
      </c>
      <c r="G16" s="510">
        <f t="shared" si="0"/>
        <v>5</v>
      </c>
      <c r="H16" s="510">
        <v>1</v>
      </c>
      <c r="I16" s="510">
        <v>4</v>
      </c>
      <c r="J16" s="510">
        <v>0</v>
      </c>
      <c r="K16" s="510">
        <v>0</v>
      </c>
      <c r="L16" s="510">
        <f t="shared" si="1"/>
        <v>5</v>
      </c>
      <c r="M16" s="510">
        <f t="shared" si="2"/>
        <v>0</v>
      </c>
      <c r="N16" s="510" t="s">
        <v>947</v>
      </c>
    </row>
    <row r="17" spans="1:14" s="506" customFormat="1" ht="16.5">
      <c r="A17" s="510">
        <v>7</v>
      </c>
      <c r="B17" s="507" t="s">
        <v>871</v>
      </c>
      <c r="C17" s="510">
        <v>6</v>
      </c>
      <c r="D17" s="510">
        <v>11</v>
      </c>
      <c r="E17" s="510">
        <v>0</v>
      </c>
      <c r="F17" s="510">
        <v>0</v>
      </c>
      <c r="G17" s="510">
        <f t="shared" si="0"/>
        <v>17</v>
      </c>
      <c r="H17" s="510">
        <v>6</v>
      </c>
      <c r="I17" s="510">
        <v>11</v>
      </c>
      <c r="J17" s="510">
        <v>0</v>
      </c>
      <c r="K17" s="510">
        <v>0</v>
      </c>
      <c r="L17" s="510">
        <f t="shared" si="1"/>
        <v>17</v>
      </c>
      <c r="M17" s="510">
        <f t="shared" si="2"/>
        <v>0</v>
      </c>
      <c r="N17" s="510" t="s">
        <v>947</v>
      </c>
    </row>
    <row r="18" spans="1:14" s="506" customFormat="1" ht="16.5">
      <c r="A18" s="510">
        <v>8</v>
      </c>
      <c r="B18" s="507" t="s">
        <v>872</v>
      </c>
      <c r="C18" s="510">
        <v>2</v>
      </c>
      <c r="D18" s="510">
        <v>14</v>
      </c>
      <c r="E18" s="510">
        <v>0</v>
      </c>
      <c r="F18" s="510">
        <v>0</v>
      </c>
      <c r="G18" s="510">
        <f t="shared" si="0"/>
        <v>16</v>
      </c>
      <c r="H18" s="510">
        <v>2</v>
      </c>
      <c r="I18" s="510">
        <v>14</v>
      </c>
      <c r="J18" s="510">
        <v>0</v>
      </c>
      <c r="K18" s="510">
        <v>0</v>
      </c>
      <c r="L18" s="510">
        <f t="shared" si="1"/>
        <v>16</v>
      </c>
      <c r="M18" s="510">
        <f t="shared" si="2"/>
        <v>0</v>
      </c>
      <c r="N18" s="510" t="s">
        <v>947</v>
      </c>
    </row>
    <row r="19" spans="1:14" s="506" customFormat="1" ht="16.5">
      <c r="A19" s="510">
        <v>9</v>
      </c>
      <c r="B19" s="507" t="s">
        <v>873</v>
      </c>
      <c r="C19" s="510">
        <v>1</v>
      </c>
      <c r="D19" s="510">
        <v>7</v>
      </c>
      <c r="E19" s="510">
        <v>0</v>
      </c>
      <c r="F19" s="510">
        <v>0</v>
      </c>
      <c r="G19" s="510">
        <f t="shared" si="0"/>
        <v>8</v>
      </c>
      <c r="H19" s="510">
        <v>1</v>
      </c>
      <c r="I19" s="510">
        <v>7</v>
      </c>
      <c r="J19" s="510">
        <v>0</v>
      </c>
      <c r="K19" s="510">
        <v>0</v>
      </c>
      <c r="L19" s="510">
        <f t="shared" si="1"/>
        <v>8</v>
      </c>
      <c r="M19" s="510">
        <f t="shared" si="2"/>
        <v>0</v>
      </c>
      <c r="N19" s="510" t="s">
        <v>947</v>
      </c>
    </row>
    <row r="20" spans="1:14" s="506" customFormat="1" ht="16.5">
      <c r="A20" s="510">
        <v>10</v>
      </c>
      <c r="B20" s="507" t="s">
        <v>874</v>
      </c>
      <c r="C20" s="510">
        <v>1</v>
      </c>
      <c r="D20" s="510">
        <v>17</v>
      </c>
      <c r="E20" s="510">
        <v>0</v>
      </c>
      <c r="F20" s="510">
        <v>0</v>
      </c>
      <c r="G20" s="510">
        <f t="shared" si="0"/>
        <v>18</v>
      </c>
      <c r="H20" s="510">
        <v>1</v>
      </c>
      <c r="I20" s="510">
        <v>17</v>
      </c>
      <c r="J20" s="510">
        <v>0</v>
      </c>
      <c r="K20" s="510">
        <v>0</v>
      </c>
      <c r="L20" s="510">
        <f t="shared" si="1"/>
        <v>18</v>
      </c>
      <c r="M20" s="510">
        <f t="shared" si="2"/>
        <v>0</v>
      </c>
      <c r="N20" s="510" t="s">
        <v>947</v>
      </c>
    </row>
    <row r="21" spans="1:14" s="506" customFormat="1" ht="16.5">
      <c r="A21" s="510">
        <v>11</v>
      </c>
      <c r="B21" s="507" t="s">
        <v>875</v>
      </c>
      <c r="C21" s="510">
        <v>3</v>
      </c>
      <c r="D21" s="510">
        <v>26</v>
      </c>
      <c r="E21" s="510">
        <v>0</v>
      </c>
      <c r="F21" s="510">
        <v>0</v>
      </c>
      <c r="G21" s="510">
        <f t="shared" si="0"/>
        <v>29</v>
      </c>
      <c r="H21" s="510">
        <v>3</v>
      </c>
      <c r="I21" s="510">
        <v>26</v>
      </c>
      <c r="J21" s="510">
        <v>0</v>
      </c>
      <c r="K21" s="510">
        <v>0</v>
      </c>
      <c r="L21" s="510">
        <f t="shared" si="1"/>
        <v>29</v>
      </c>
      <c r="M21" s="510">
        <f t="shared" si="2"/>
        <v>0</v>
      </c>
      <c r="N21" s="510" t="s">
        <v>947</v>
      </c>
    </row>
    <row r="22" spans="1:14" s="506" customFormat="1" ht="16.5">
      <c r="A22" s="510">
        <v>12</v>
      </c>
      <c r="B22" s="507" t="s">
        <v>876</v>
      </c>
      <c r="C22" s="510">
        <v>0</v>
      </c>
      <c r="D22" s="510">
        <v>15</v>
      </c>
      <c r="E22" s="510">
        <v>0</v>
      </c>
      <c r="F22" s="510">
        <v>0</v>
      </c>
      <c r="G22" s="510">
        <f t="shared" si="0"/>
        <v>15</v>
      </c>
      <c r="H22" s="510">
        <v>0</v>
      </c>
      <c r="I22" s="510">
        <v>15</v>
      </c>
      <c r="J22" s="510">
        <v>0</v>
      </c>
      <c r="K22" s="510">
        <v>0</v>
      </c>
      <c r="L22" s="510">
        <f t="shared" si="1"/>
        <v>15</v>
      </c>
      <c r="M22" s="510">
        <f t="shared" si="2"/>
        <v>0</v>
      </c>
      <c r="N22" s="510" t="s">
        <v>947</v>
      </c>
    </row>
    <row r="23" spans="1:14" s="506" customFormat="1" ht="16.5">
      <c r="A23" s="510">
        <v>13</v>
      </c>
      <c r="B23" s="507" t="s">
        <v>877</v>
      </c>
      <c r="C23" s="510">
        <v>5</v>
      </c>
      <c r="D23" s="510">
        <v>35</v>
      </c>
      <c r="E23" s="510">
        <v>0</v>
      </c>
      <c r="F23" s="510">
        <v>0</v>
      </c>
      <c r="G23" s="510">
        <f t="shared" si="0"/>
        <v>40</v>
      </c>
      <c r="H23" s="510">
        <v>5</v>
      </c>
      <c r="I23" s="510">
        <v>35</v>
      </c>
      <c r="J23" s="510">
        <v>0</v>
      </c>
      <c r="K23" s="510">
        <v>0</v>
      </c>
      <c r="L23" s="510">
        <f t="shared" si="1"/>
        <v>40</v>
      </c>
      <c r="M23" s="510">
        <f t="shared" si="2"/>
        <v>0</v>
      </c>
      <c r="N23" s="510" t="s">
        <v>947</v>
      </c>
    </row>
    <row r="24" spans="1:14" s="506" customFormat="1" ht="16.5">
      <c r="A24" s="510">
        <v>14</v>
      </c>
      <c r="B24" s="507" t="s">
        <v>878</v>
      </c>
      <c r="C24" s="510">
        <v>0</v>
      </c>
      <c r="D24" s="510">
        <v>6</v>
      </c>
      <c r="E24" s="510">
        <v>0</v>
      </c>
      <c r="F24" s="510">
        <v>0</v>
      </c>
      <c r="G24" s="510">
        <f t="shared" si="0"/>
        <v>6</v>
      </c>
      <c r="H24" s="510">
        <v>0</v>
      </c>
      <c r="I24" s="510">
        <v>6</v>
      </c>
      <c r="J24" s="510">
        <v>0</v>
      </c>
      <c r="K24" s="510">
        <v>0</v>
      </c>
      <c r="L24" s="510">
        <f t="shared" si="1"/>
        <v>6</v>
      </c>
      <c r="M24" s="510">
        <f t="shared" si="2"/>
        <v>0</v>
      </c>
      <c r="N24" s="510" t="s">
        <v>947</v>
      </c>
    </row>
    <row r="25" spans="1:14" s="506" customFormat="1" ht="16.5">
      <c r="A25" s="510">
        <v>15</v>
      </c>
      <c r="B25" s="507" t="s">
        <v>879</v>
      </c>
      <c r="C25" s="510">
        <v>2</v>
      </c>
      <c r="D25" s="510">
        <v>14</v>
      </c>
      <c r="E25" s="510">
        <v>0</v>
      </c>
      <c r="F25" s="510">
        <v>0</v>
      </c>
      <c r="G25" s="510">
        <f t="shared" si="0"/>
        <v>16</v>
      </c>
      <c r="H25" s="510">
        <v>2</v>
      </c>
      <c r="I25" s="510">
        <v>14</v>
      </c>
      <c r="J25" s="510">
        <v>0</v>
      </c>
      <c r="K25" s="510">
        <v>0</v>
      </c>
      <c r="L25" s="510">
        <f t="shared" si="1"/>
        <v>16</v>
      </c>
      <c r="M25" s="510">
        <f t="shared" si="2"/>
        <v>0</v>
      </c>
      <c r="N25" s="510" t="s">
        <v>947</v>
      </c>
    </row>
    <row r="26" spans="1:14" s="506" customFormat="1" ht="16.5">
      <c r="A26" s="510">
        <v>16</v>
      </c>
      <c r="B26" s="507" t="s">
        <v>885</v>
      </c>
      <c r="C26" s="510">
        <v>5</v>
      </c>
      <c r="D26" s="510">
        <v>2</v>
      </c>
      <c r="E26" s="510">
        <v>0</v>
      </c>
      <c r="F26" s="510">
        <v>0</v>
      </c>
      <c r="G26" s="510">
        <f t="shared" si="0"/>
        <v>7</v>
      </c>
      <c r="H26" s="510">
        <v>5</v>
      </c>
      <c r="I26" s="510">
        <v>2</v>
      </c>
      <c r="J26" s="510">
        <v>0</v>
      </c>
      <c r="K26" s="510">
        <v>0</v>
      </c>
      <c r="L26" s="510">
        <f t="shared" si="1"/>
        <v>7</v>
      </c>
      <c r="M26" s="510">
        <f t="shared" si="2"/>
        <v>0</v>
      </c>
      <c r="N26" s="510" t="s">
        <v>947</v>
      </c>
    </row>
    <row r="27" spans="1:14" s="506" customFormat="1" ht="16.5">
      <c r="A27" s="510">
        <v>17</v>
      </c>
      <c r="B27" s="507" t="s">
        <v>880</v>
      </c>
      <c r="C27" s="510">
        <v>1</v>
      </c>
      <c r="D27" s="510">
        <v>7</v>
      </c>
      <c r="E27" s="510">
        <v>0</v>
      </c>
      <c r="F27" s="510">
        <v>0</v>
      </c>
      <c r="G27" s="510">
        <f t="shared" si="0"/>
        <v>8</v>
      </c>
      <c r="H27" s="510">
        <v>1</v>
      </c>
      <c r="I27" s="510">
        <v>7</v>
      </c>
      <c r="J27" s="510">
        <v>0</v>
      </c>
      <c r="K27" s="510">
        <v>0</v>
      </c>
      <c r="L27" s="510">
        <f t="shared" si="1"/>
        <v>8</v>
      </c>
      <c r="M27" s="510">
        <f t="shared" si="2"/>
        <v>0</v>
      </c>
      <c r="N27" s="510" t="s">
        <v>947</v>
      </c>
    </row>
    <row r="28" spans="1:14" s="506" customFormat="1" ht="16.5">
      <c r="A28" s="510">
        <v>18</v>
      </c>
      <c r="B28" s="507" t="s">
        <v>881</v>
      </c>
      <c r="C28" s="510">
        <v>3</v>
      </c>
      <c r="D28" s="510">
        <v>27</v>
      </c>
      <c r="E28" s="510">
        <v>0</v>
      </c>
      <c r="F28" s="510">
        <v>0</v>
      </c>
      <c r="G28" s="510">
        <f t="shared" si="0"/>
        <v>30</v>
      </c>
      <c r="H28" s="510">
        <v>3</v>
      </c>
      <c r="I28" s="510">
        <v>27</v>
      </c>
      <c r="J28" s="510">
        <v>0</v>
      </c>
      <c r="K28" s="510">
        <v>0</v>
      </c>
      <c r="L28" s="510">
        <f t="shared" si="1"/>
        <v>30</v>
      </c>
      <c r="M28" s="510">
        <f t="shared" si="2"/>
        <v>0</v>
      </c>
      <c r="N28" s="510" t="s">
        <v>947</v>
      </c>
    </row>
    <row r="29" spans="1:14" s="506" customFormat="1" ht="16.5">
      <c r="A29" s="510">
        <v>19</v>
      </c>
      <c r="B29" s="507" t="s">
        <v>886</v>
      </c>
      <c r="C29" s="510">
        <v>2</v>
      </c>
      <c r="D29" s="510">
        <v>9</v>
      </c>
      <c r="E29" s="510">
        <v>0</v>
      </c>
      <c r="F29" s="510">
        <v>0</v>
      </c>
      <c r="G29" s="510">
        <f t="shared" si="0"/>
        <v>11</v>
      </c>
      <c r="H29" s="510">
        <v>2</v>
      </c>
      <c r="I29" s="510">
        <v>9</v>
      </c>
      <c r="J29" s="510">
        <v>0</v>
      </c>
      <c r="K29" s="510">
        <v>0</v>
      </c>
      <c r="L29" s="510">
        <f t="shared" si="1"/>
        <v>11</v>
      </c>
      <c r="M29" s="510">
        <f t="shared" si="2"/>
        <v>0</v>
      </c>
      <c r="N29" s="510" t="s">
        <v>947</v>
      </c>
    </row>
    <row r="30" spans="1:14" s="506" customFormat="1" ht="16.5">
      <c r="A30" s="510">
        <v>20</v>
      </c>
      <c r="B30" s="507" t="s">
        <v>882</v>
      </c>
      <c r="C30" s="510">
        <v>1</v>
      </c>
      <c r="D30" s="510">
        <v>20</v>
      </c>
      <c r="E30" s="510">
        <v>0</v>
      </c>
      <c r="F30" s="510">
        <v>0</v>
      </c>
      <c r="G30" s="510">
        <f t="shared" si="0"/>
        <v>21</v>
      </c>
      <c r="H30" s="510">
        <v>1</v>
      </c>
      <c r="I30" s="510">
        <v>20</v>
      </c>
      <c r="J30" s="510">
        <v>0</v>
      </c>
      <c r="K30" s="510">
        <v>0</v>
      </c>
      <c r="L30" s="510">
        <f t="shared" si="1"/>
        <v>21</v>
      </c>
      <c r="M30" s="510">
        <f t="shared" si="2"/>
        <v>0</v>
      </c>
      <c r="N30" s="510" t="s">
        <v>947</v>
      </c>
    </row>
    <row r="31" spans="1:14" s="506" customFormat="1" ht="16.5">
      <c r="A31" s="510">
        <v>21</v>
      </c>
      <c r="B31" s="507" t="s">
        <v>887</v>
      </c>
      <c r="C31" s="510">
        <v>1</v>
      </c>
      <c r="D31" s="510">
        <v>11</v>
      </c>
      <c r="E31" s="510">
        <v>0</v>
      </c>
      <c r="F31" s="510">
        <v>0</v>
      </c>
      <c r="G31" s="510">
        <f t="shared" si="0"/>
        <v>12</v>
      </c>
      <c r="H31" s="510">
        <v>1</v>
      </c>
      <c r="I31" s="510">
        <v>11</v>
      </c>
      <c r="J31" s="510">
        <v>0</v>
      </c>
      <c r="K31" s="510">
        <v>0</v>
      </c>
      <c r="L31" s="510">
        <f t="shared" si="1"/>
        <v>12</v>
      </c>
      <c r="M31" s="510">
        <f t="shared" si="2"/>
        <v>0</v>
      </c>
      <c r="N31" s="510" t="s">
        <v>947</v>
      </c>
    </row>
    <row r="32" spans="1:14" s="506" customFormat="1" ht="16.5">
      <c r="A32" s="510">
        <v>22</v>
      </c>
      <c r="B32" s="507" t="s">
        <v>883</v>
      </c>
      <c r="C32" s="510">
        <v>1</v>
      </c>
      <c r="D32" s="510">
        <v>6</v>
      </c>
      <c r="E32" s="510">
        <v>0</v>
      </c>
      <c r="F32" s="510">
        <v>0</v>
      </c>
      <c r="G32" s="510">
        <f t="shared" si="0"/>
        <v>7</v>
      </c>
      <c r="H32" s="510">
        <v>1</v>
      </c>
      <c r="I32" s="510">
        <v>6</v>
      </c>
      <c r="J32" s="510">
        <v>0</v>
      </c>
      <c r="K32" s="510">
        <v>0</v>
      </c>
      <c r="L32" s="510">
        <f t="shared" si="1"/>
        <v>7</v>
      </c>
      <c r="M32" s="510">
        <f t="shared" si="2"/>
        <v>0</v>
      </c>
      <c r="N32" s="510" t="s">
        <v>947</v>
      </c>
    </row>
    <row r="33" spans="1:14" s="506" customFormat="1" ht="16.5">
      <c r="A33" s="504" t="s">
        <v>15</v>
      </c>
      <c r="B33" s="507"/>
      <c r="C33" s="510">
        <f>SUM(C11:C32)</f>
        <v>39</v>
      </c>
      <c r="D33" s="510">
        <f aca="true" t="shared" si="3" ref="D33:M33">SUM(D11:D32)</f>
        <v>300</v>
      </c>
      <c r="E33" s="510">
        <f t="shared" si="3"/>
        <v>0</v>
      </c>
      <c r="F33" s="510">
        <f t="shared" si="3"/>
        <v>0</v>
      </c>
      <c r="G33" s="510">
        <f t="shared" si="3"/>
        <v>339</v>
      </c>
      <c r="H33" s="510">
        <f t="shared" si="3"/>
        <v>39</v>
      </c>
      <c r="I33" s="510">
        <f t="shared" si="3"/>
        <v>300</v>
      </c>
      <c r="J33" s="510">
        <f t="shared" si="3"/>
        <v>0</v>
      </c>
      <c r="K33" s="510">
        <f t="shared" si="3"/>
        <v>0</v>
      </c>
      <c r="L33" s="510">
        <f t="shared" si="3"/>
        <v>339</v>
      </c>
      <c r="M33" s="510">
        <f t="shared" si="3"/>
        <v>0</v>
      </c>
      <c r="N33" s="510" t="s">
        <v>947</v>
      </c>
    </row>
    <row r="34" spans="1:14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ht="12.75">
      <c r="A35" s="8" t="s">
        <v>7</v>
      </c>
    </row>
    <row r="36" ht="12.75">
      <c r="A36" t="s">
        <v>8</v>
      </c>
    </row>
    <row r="37" spans="1:14" ht="12.75">
      <c r="A37" t="s">
        <v>9</v>
      </c>
      <c r="L37" s="9" t="s">
        <v>10</v>
      </c>
      <c r="M37" s="9"/>
      <c r="N37" s="9" t="s">
        <v>10</v>
      </c>
    </row>
    <row r="38" spans="1:12" ht="12.75">
      <c r="A38" s="13" t="s">
        <v>413</v>
      </c>
      <c r="J38" s="9"/>
      <c r="K38" s="9"/>
      <c r="L38" s="9"/>
    </row>
    <row r="39" spans="3:13" ht="12.75">
      <c r="C39" s="13" t="s">
        <v>414</v>
      </c>
      <c r="E39" s="10"/>
      <c r="F39" s="10"/>
      <c r="G39" s="10"/>
      <c r="H39" s="10"/>
      <c r="I39" s="10"/>
      <c r="J39" s="10"/>
      <c r="K39" s="10"/>
      <c r="L39" s="10"/>
      <c r="M39" s="10"/>
    </row>
    <row r="40" spans="5:14" ht="12.75"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5:14" ht="12.75"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457" customFormat="1" ht="15.75" customHeight="1">
      <c r="A42" s="474" t="s">
        <v>11</v>
      </c>
      <c r="B42" s="474"/>
      <c r="C42" s="474"/>
      <c r="D42" s="474"/>
      <c r="E42" s="474"/>
      <c r="F42" s="474"/>
      <c r="G42" s="474"/>
      <c r="H42" s="474"/>
      <c r="L42" s="882" t="s">
        <v>862</v>
      </c>
      <c r="M42" s="882"/>
      <c r="N42" s="882"/>
    </row>
    <row r="43" spans="1:14" s="457" customFormat="1" ht="15.75" customHeight="1">
      <c r="A43" s="476"/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887" t="s">
        <v>863</v>
      </c>
      <c r="M43" s="887"/>
      <c r="N43" s="887"/>
    </row>
    <row r="44" spans="1:14" s="457" customFormat="1" ht="18">
      <c r="A44" s="476"/>
      <c r="B44" s="476"/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</row>
    <row r="45" spans="12:14" ht="12.75">
      <c r="L45" s="984"/>
      <c r="M45" s="984"/>
      <c r="N45" s="984"/>
    </row>
    <row r="46" spans="1:14" ht="12.75">
      <c r="A46" s="967"/>
      <c r="B46" s="967"/>
      <c r="C46" s="967"/>
      <c r="D46" s="967"/>
      <c r="E46" s="967"/>
      <c r="F46" s="967"/>
      <c r="G46" s="967"/>
      <c r="H46" s="967"/>
      <c r="I46" s="967"/>
      <c r="J46" s="967"/>
      <c r="K46" s="967"/>
      <c r="L46" s="967"/>
      <c r="M46" s="967"/>
      <c r="N46" s="967"/>
    </row>
  </sheetData>
  <sheetProtection/>
  <mergeCells count="15">
    <mergeCell ref="D1:J1"/>
    <mergeCell ref="A3:N3"/>
    <mergeCell ref="A5:N5"/>
    <mergeCell ref="L7:N7"/>
    <mergeCell ref="A7:B7"/>
    <mergeCell ref="L43:N43"/>
    <mergeCell ref="A46:N46"/>
    <mergeCell ref="L42:N42"/>
    <mergeCell ref="M8:M9"/>
    <mergeCell ref="N8:N9"/>
    <mergeCell ref="L45:N45"/>
    <mergeCell ref="A8:A9"/>
    <mergeCell ref="B8:B9"/>
    <mergeCell ref="C8:G8"/>
    <mergeCell ref="H8:L8"/>
  </mergeCells>
  <printOptions verticalCentered="1"/>
  <pageMargins left="0.6" right="0.28" top="0.236220472440945" bottom="0" header="0.31496062992126" footer="0.31496062992126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2019-06-10T04:10:29Z</cp:lastPrinted>
  <dcterms:created xsi:type="dcterms:W3CDTF">1996-10-14T23:33:28Z</dcterms:created>
  <dcterms:modified xsi:type="dcterms:W3CDTF">2019-06-17T07:14:41Z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